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dj-bakhtiari\Desktop\400 , 401 mnتهران\"/>
    </mc:Choice>
  </mc:AlternateContent>
  <bookViews>
    <workbookView xWindow="0" yWindow="0" windowWidth="20490" windowHeight="7365" tabRatio="920" firstSheet="1" activeTab="1"/>
  </bookViews>
  <sheets>
    <sheet name="کنترل هوشمند" sheetId="71" r:id="rId1"/>
    <sheet name="روکش اصلی " sheetId="2" r:id="rId2"/>
    <sheet name="1.1 - 1.10" sheetId="4" r:id="rId3"/>
    <sheet name="ریز 1.2" sheetId="81" r:id="rId4"/>
    <sheet name="ریز 1.3" sheetId="70" r:id="rId5"/>
    <sheet name="ریز 1.4" sheetId="116" r:id="rId6"/>
    <sheet name="ریز 1.10" sheetId="114" r:id="rId7"/>
    <sheet name="2.1" sheetId="40" r:id="rId8"/>
    <sheet name="2.2" sheetId="35" r:id="rId9"/>
    <sheet name="2.3 - 2.8" sheetId="33" r:id="rId10"/>
    <sheet name="2.8 , 2.10" sheetId="82" r:id="rId11"/>
    <sheet name="2.9" sheetId="69" r:id="rId12"/>
    <sheet name=".ریز کرونا" sheetId="118" r:id="rId13"/>
    <sheet name="روکش درآمد و هزینه" sheetId="66" r:id="rId14"/>
    <sheet name="3" sheetId="43" r:id="rId15"/>
    <sheet name="4" sheetId="98" r:id="rId16"/>
    <sheet name="5" sheetId="99" r:id="rId17"/>
    <sheet name="6" sheetId="101" r:id="rId18"/>
    <sheet name="7" sheetId="102" r:id="rId19"/>
    <sheet name="8" sheetId="103" r:id="rId20"/>
    <sheet name="8-1" sheetId="112" r:id="rId21"/>
    <sheet name="9" sheetId="104" r:id="rId22"/>
    <sheet name="10" sheetId="105" r:id="rId23"/>
    <sheet name="11" sheetId="106" r:id="rId24"/>
    <sheet name="12" sheetId="107" r:id="rId25"/>
  </sheets>
  <externalReferences>
    <externalReference r:id="rId26"/>
  </externalReferences>
  <definedNames>
    <definedName name="_xlnm.Print_Area" localSheetId="2">'1.1 - 1.10'!$A$1:$V$36</definedName>
    <definedName name="_xlnm.Print_Area" localSheetId="22">'10'!$A$2:$O$34</definedName>
    <definedName name="_xlnm.Print_Area" localSheetId="7">'2.1'!$A$1:$R$44</definedName>
    <definedName name="_xlnm.Print_Area" localSheetId="8">'2.2'!$A$1:$R$65</definedName>
    <definedName name="_xlnm.Print_Area" localSheetId="9">'2.3 - 2.8'!$A$1:$S$77</definedName>
    <definedName name="_xlnm.Print_Area" localSheetId="10">'2.8 , 2.10'!$A$1:$H$108</definedName>
    <definedName name="_xlnm.Print_Area" localSheetId="11">'2.9'!$A$1:$F$21</definedName>
    <definedName name="_xlnm.Print_Area" localSheetId="14">'3'!$A$1:$AS$70</definedName>
    <definedName name="_xlnm.Print_Area" localSheetId="16">'5'!$A$1:$AB$41</definedName>
    <definedName name="_xlnm.Print_Area" localSheetId="21">'9'!$A$2:$N$34</definedName>
    <definedName name="_xlnm.Print_Area" localSheetId="1">'روکش اصلی '!$A$1:$I$46</definedName>
    <definedName name="_xlnm.Print_Area" localSheetId="13">'روکش درآمد و هزینه'!$A$1:$F$42</definedName>
    <definedName name="_xlnm.Print_Area" localSheetId="0">'کنترل هوشمند'!$A$1:$D$4</definedName>
    <definedName name="_xlnm.Print_Titles" localSheetId="2">'1.1 - 1.10'!$A:$B</definedName>
    <definedName name="_xlnm.Print_Titles" localSheetId="7">'2.1'!$A:$B</definedName>
    <definedName name="_xlnm.Print_Titles" localSheetId="8">'2.2'!$A:$B</definedName>
    <definedName name="_xlnm.Print_Titles" localSheetId="14">'3'!$A:$C</definedName>
    <definedName name="_xlnm.Print_Titles" localSheetId="13">'روکش درآمد و هزینه'!$A:$B</definedName>
    <definedName name="_xlnm.Print_Titles" localSheetId="5">'ریز 1.4'!$A:$C</definedName>
  </definedNames>
  <calcPr calcId="152511"/>
</workbook>
</file>

<file path=xl/calcChain.xml><?xml version="1.0" encoding="utf-8"?>
<calcChain xmlns="http://schemas.openxmlformats.org/spreadsheetml/2006/main">
  <c r="K24" i="106" l="1"/>
  <c r="K9" i="106"/>
  <c r="D9" i="107"/>
  <c r="E9" i="107"/>
  <c r="F9" i="107"/>
  <c r="G9" i="107"/>
  <c r="H9" i="107"/>
  <c r="I9" i="107"/>
  <c r="J9" i="107"/>
  <c r="K9" i="107"/>
  <c r="C9" i="107"/>
  <c r="J11" i="104" l="1"/>
  <c r="J10" i="104"/>
  <c r="J9" i="104"/>
  <c r="J8" i="104"/>
  <c r="J7" i="104"/>
  <c r="J6" i="104"/>
  <c r="K12" i="112"/>
  <c r="K11" i="112"/>
  <c r="K10" i="112"/>
  <c r="K9" i="112"/>
  <c r="K8" i="112"/>
  <c r="K7" i="112"/>
  <c r="K6" i="112"/>
  <c r="K5" i="112"/>
  <c r="K4" i="112"/>
  <c r="K3" i="112"/>
  <c r="AA25" i="98"/>
  <c r="Z25" i="98"/>
  <c r="Y25" i="98"/>
  <c r="X25" i="98"/>
  <c r="W25" i="98"/>
  <c r="V25" i="98"/>
  <c r="U25" i="98"/>
  <c r="T25" i="98"/>
  <c r="S25" i="98"/>
  <c r="R25" i="98"/>
  <c r="Q25" i="98"/>
  <c r="P25" i="98"/>
  <c r="O25" i="98"/>
  <c r="N25" i="98"/>
  <c r="M25" i="98"/>
  <c r="L25" i="98"/>
  <c r="K25" i="98"/>
  <c r="J25" i="98"/>
  <c r="I25" i="98"/>
  <c r="H25" i="98"/>
  <c r="G25" i="98"/>
  <c r="F25" i="98"/>
  <c r="E25" i="98"/>
  <c r="D25" i="98"/>
  <c r="C25" i="98"/>
  <c r="B25" i="98"/>
  <c r="U15" i="98"/>
  <c r="Z8" i="98"/>
  <c r="Y8" i="98"/>
  <c r="X8" i="98"/>
  <c r="W8" i="98"/>
  <c r="V8" i="98"/>
  <c r="U8" i="98"/>
  <c r="T8" i="98"/>
  <c r="S8" i="98"/>
  <c r="R8" i="98"/>
  <c r="Q8" i="98"/>
  <c r="P8" i="98"/>
  <c r="O8" i="98"/>
  <c r="N8" i="98"/>
  <c r="M8" i="98"/>
  <c r="L8" i="98"/>
  <c r="K8" i="98"/>
  <c r="J8" i="98"/>
  <c r="I8" i="98"/>
  <c r="H8" i="98"/>
  <c r="G8" i="98"/>
  <c r="F8" i="98"/>
  <c r="E8" i="98"/>
  <c r="D8" i="98"/>
  <c r="C8" i="98"/>
  <c r="B8" i="98"/>
  <c r="Q29" i="4" l="1"/>
  <c r="O62" i="35" l="1"/>
  <c r="D53" i="118" l="1"/>
  <c r="E53" i="118"/>
  <c r="S21" i="4" l="1"/>
  <c r="S22" i="4"/>
  <c r="S23" i="4"/>
  <c r="AS19" i="43" l="1"/>
  <c r="AS20" i="43"/>
  <c r="AS21" i="43"/>
  <c r="AS22" i="43"/>
  <c r="AS23" i="43"/>
  <c r="AS24" i="43"/>
  <c r="AS25" i="43"/>
  <c r="AS26" i="43"/>
  <c r="AS27" i="43"/>
  <c r="AS28" i="43"/>
  <c r="AS29" i="43"/>
  <c r="AS30" i="43"/>
  <c r="AS31" i="43"/>
  <c r="AS32" i="43"/>
  <c r="AS33" i="43"/>
  <c r="AS34" i="43"/>
  <c r="AS35" i="43"/>
  <c r="AS36" i="43"/>
  <c r="AS37" i="43"/>
  <c r="AS38" i="43"/>
  <c r="AS39" i="43"/>
  <c r="AS40" i="43"/>
  <c r="AS41" i="43"/>
  <c r="AS42" i="43"/>
  <c r="AS43" i="43"/>
  <c r="AS44" i="43"/>
  <c r="AS45" i="43"/>
  <c r="AS46" i="43"/>
  <c r="AS47" i="43"/>
  <c r="AS48" i="43"/>
  <c r="AS49" i="43"/>
  <c r="AS50" i="43"/>
  <c r="AS51" i="43"/>
  <c r="AS52" i="43"/>
  <c r="AS53" i="43"/>
  <c r="AS54" i="43"/>
  <c r="AS55" i="43"/>
  <c r="AR19" i="43"/>
  <c r="AR20" i="43"/>
  <c r="AR21" i="43"/>
  <c r="AR22" i="43"/>
  <c r="AR23" i="43"/>
  <c r="AR24" i="43"/>
  <c r="AR25" i="43"/>
  <c r="AR26" i="43"/>
  <c r="AR27" i="43"/>
  <c r="AR28" i="43"/>
  <c r="AR29" i="43"/>
  <c r="AR30" i="43"/>
  <c r="AR31" i="43"/>
  <c r="AR32" i="43"/>
  <c r="AR33" i="43"/>
  <c r="AR34" i="43"/>
  <c r="AR35" i="43"/>
  <c r="AR36" i="43"/>
  <c r="AR37" i="43"/>
  <c r="AR38" i="43"/>
  <c r="AR39" i="43"/>
  <c r="AR40" i="43"/>
  <c r="AR41" i="43"/>
  <c r="AR42" i="43"/>
  <c r="AR43" i="43"/>
  <c r="AR44" i="43"/>
  <c r="AR45" i="43"/>
  <c r="AR46" i="43"/>
  <c r="AR47" i="43"/>
  <c r="AR48" i="43"/>
  <c r="AR49" i="43"/>
  <c r="AR50" i="43"/>
  <c r="AR51" i="43"/>
  <c r="AR52" i="43"/>
  <c r="AR53" i="43"/>
  <c r="AR54" i="43"/>
  <c r="AQ19" i="43"/>
  <c r="AQ20" i="43"/>
  <c r="AQ21" i="43"/>
  <c r="AQ22" i="43"/>
  <c r="AQ23" i="43"/>
  <c r="AQ24" i="43"/>
  <c r="AQ25" i="43"/>
  <c r="AQ26" i="43"/>
  <c r="AQ27" i="43"/>
  <c r="AQ28" i="43"/>
  <c r="AQ29" i="43"/>
  <c r="AQ30" i="43"/>
  <c r="AQ31" i="43"/>
  <c r="AQ32" i="43"/>
  <c r="AQ33" i="43"/>
  <c r="AQ34" i="43"/>
  <c r="AQ35" i="43"/>
  <c r="AQ36" i="43"/>
  <c r="AQ37" i="43"/>
  <c r="AQ38" i="43"/>
  <c r="AQ39" i="43"/>
  <c r="AQ40" i="43"/>
  <c r="AQ41" i="43"/>
  <c r="AQ42" i="43"/>
  <c r="AQ43" i="43"/>
  <c r="AQ44" i="43"/>
  <c r="AQ45" i="43"/>
  <c r="AQ46" i="43"/>
  <c r="AQ47" i="43"/>
  <c r="AQ48" i="43"/>
  <c r="AQ49" i="43"/>
  <c r="AQ50" i="43"/>
  <c r="AQ51" i="43"/>
  <c r="AQ52" i="43"/>
  <c r="AQ53" i="43"/>
  <c r="AQ54" i="43"/>
  <c r="AM19" i="43"/>
  <c r="AP19" i="43" s="1"/>
  <c r="AM20" i="43"/>
  <c r="AP20" i="43" s="1"/>
  <c r="AM21" i="43"/>
  <c r="AP21" i="43" s="1"/>
  <c r="AM22" i="43"/>
  <c r="AP22" i="43" s="1"/>
  <c r="AM23" i="43"/>
  <c r="AP23" i="43" s="1"/>
  <c r="AM24" i="43"/>
  <c r="AP24" i="43" s="1"/>
  <c r="AM25" i="43"/>
  <c r="AP25" i="43" s="1"/>
  <c r="AM26" i="43"/>
  <c r="AP26" i="43" s="1"/>
  <c r="AM27" i="43"/>
  <c r="AP27" i="43" s="1"/>
  <c r="AM28" i="43"/>
  <c r="AP28" i="43" s="1"/>
  <c r="AM29" i="43"/>
  <c r="AP29" i="43" s="1"/>
  <c r="AM30" i="43"/>
  <c r="AP30" i="43" s="1"/>
  <c r="AM31" i="43"/>
  <c r="AP31" i="43" s="1"/>
  <c r="AM32" i="43"/>
  <c r="AP32" i="43" s="1"/>
  <c r="AM33" i="43"/>
  <c r="AP33" i="43" s="1"/>
  <c r="AM34" i="43"/>
  <c r="AP34" i="43" s="1"/>
  <c r="AM35" i="43"/>
  <c r="AP35" i="43" s="1"/>
  <c r="AM36" i="43"/>
  <c r="AP36" i="43" s="1"/>
  <c r="AM37" i="43"/>
  <c r="AP37" i="43" s="1"/>
  <c r="AM38" i="43"/>
  <c r="AP38" i="43" s="1"/>
  <c r="AM39" i="43"/>
  <c r="AP39" i="43" s="1"/>
  <c r="AM40" i="43"/>
  <c r="AP40" i="43" s="1"/>
  <c r="AM41" i="43"/>
  <c r="AP41" i="43" s="1"/>
  <c r="AM42" i="43"/>
  <c r="AP42" i="43" s="1"/>
  <c r="AM43" i="43"/>
  <c r="AP43" i="43" s="1"/>
  <c r="AM44" i="43"/>
  <c r="AP44" i="43" s="1"/>
  <c r="AM45" i="43"/>
  <c r="AP45" i="43" s="1"/>
  <c r="AM46" i="43"/>
  <c r="AP46" i="43" s="1"/>
  <c r="AM47" i="43"/>
  <c r="AP47" i="43" s="1"/>
  <c r="AM48" i="43"/>
  <c r="AP48" i="43" s="1"/>
  <c r="AM49" i="43"/>
  <c r="AP49" i="43" s="1"/>
  <c r="AM50" i="43"/>
  <c r="AP50" i="43" s="1"/>
  <c r="AM51" i="43"/>
  <c r="AP51" i="43" s="1"/>
  <c r="AM52" i="43"/>
  <c r="AP52" i="43" s="1"/>
  <c r="AM53" i="43"/>
  <c r="AP53" i="43" s="1"/>
  <c r="AM54" i="43"/>
  <c r="AP54" i="43" s="1"/>
  <c r="AL19" i="43"/>
  <c r="AO19" i="43" s="1"/>
  <c r="AL20" i="43"/>
  <c r="AO20" i="43" s="1"/>
  <c r="AL21" i="43"/>
  <c r="AO21" i="43" s="1"/>
  <c r="AL22" i="43"/>
  <c r="AO22" i="43" s="1"/>
  <c r="AL23" i="43"/>
  <c r="AO23" i="43" s="1"/>
  <c r="AL24" i="43"/>
  <c r="AO24" i="43" s="1"/>
  <c r="AL25" i="43"/>
  <c r="AO25" i="43" s="1"/>
  <c r="AL26" i="43"/>
  <c r="AO26" i="43" s="1"/>
  <c r="AL27" i="43"/>
  <c r="AO27" i="43" s="1"/>
  <c r="AL28" i="43"/>
  <c r="AO28" i="43" s="1"/>
  <c r="AL29" i="43"/>
  <c r="AO29" i="43" s="1"/>
  <c r="AL30" i="43"/>
  <c r="AO30" i="43" s="1"/>
  <c r="AL31" i="43"/>
  <c r="AO31" i="43" s="1"/>
  <c r="AL32" i="43"/>
  <c r="AO32" i="43" s="1"/>
  <c r="AL33" i="43"/>
  <c r="AO33" i="43" s="1"/>
  <c r="AL34" i="43"/>
  <c r="AO34" i="43" s="1"/>
  <c r="AL35" i="43"/>
  <c r="AO35" i="43" s="1"/>
  <c r="AL36" i="43"/>
  <c r="AO36" i="43" s="1"/>
  <c r="AL37" i="43"/>
  <c r="AO37" i="43" s="1"/>
  <c r="AL38" i="43"/>
  <c r="AO38" i="43" s="1"/>
  <c r="AL39" i="43"/>
  <c r="AO39" i="43" s="1"/>
  <c r="AL40" i="43"/>
  <c r="AO40" i="43" s="1"/>
  <c r="AL41" i="43"/>
  <c r="AO41" i="43" s="1"/>
  <c r="AL42" i="43"/>
  <c r="AO42" i="43" s="1"/>
  <c r="AL43" i="43"/>
  <c r="AO43" i="43" s="1"/>
  <c r="AL44" i="43"/>
  <c r="AO44" i="43" s="1"/>
  <c r="AL45" i="43"/>
  <c r="AO45" i="43" s="1"/>
  <c r="AL46" i="43"/>
  <c r="AO46" i="43" s="1"/>
  <c r="AL47" i="43"/>
  <c r="AO47" i="43" s="1"/>
  <c r="AL48" i="43"/>
  <c r="AO48" i="43" s="1"/>
  <c r="AL49" i="43"/>
  <c r="AO49" i="43" s="1"/>
  <c r="AL50" i="43"/>
  <c r="AO50" i="43" s="1"/>
  <c r="AL51" i="43"/>
  <c r="AO51" i="43" s="1"/>
  <c r="AL52" i="43"/>
  <c r="AO52" i="43" s="1"/>
  <c r="AL53" i="43"/>
  <c r="AO53" i="43" s="1"/>
  <c r="AL54" i="43"/>
  <c r="AO54" i="43" s="1"/>
  <c r="AK19" i="43"/>
  <c r="AN19" i="43" s="1"/>
  <c r="AK20" i="43"/>
  <c r="AN20" i="43" s="1"/>
  <c r="AK21" i="43"/>
  <c r="AN21" i="43" s="1"/>
  <c r="AK22" i="43"/>
  <c r="AN22" i="43" s="1"/>
  <c r="AK23" i="43"/>
  <c r="AN23" i="43" s="1"/>
  <c r="AK24" i="43"/>
  <c r="AN24" i="43" s="1"/>
  <c r="AK25" i="43"/>
  <c r="AN25" i="43" s="1"/>
  <c r="AK26" i="43"/>
  <c r="AN26" i="43" s="1"/>
  <c r="AK27" i="43"/>
  <c r="AN27" i="43" s="1"/>
  <c r="AK28" i="43"/>
  <c r="AN28" i="43" s="1"/>
  <c r="AK29" i="43"/>
  <c r="AN29" i="43" s="1"/>
  <c r="AK30" i="43"/>
  <c r="AN30" i="43" s="1"/>
  <c r="AK31" i="43"/>
  <c r="AN31" i="43" s="1"/>
  <c r="AK32" i="43"/>
  <c r="AN32" i="43" s="1"/>
  <c r="AK33" i="43"/>
  <c r="AN33" i="43" s="1"/>
  <c r="AK34" i="43"/>
  <c r="AN34" i="43" s="1"/>
  <c r="AK35" i="43"/>
  <c r="AN35" i="43" s="1"/>
  <c r="AK36" i="43"/>
  <c r="AN36" i="43" s="1"/>
  <c r="AK37" i="43"/>
  <c r="AN37" i="43" s="1"/>
  <c r="AK38" i="43"/>
  <c r="AN38" i="43" s="1"/>
  <c r="AK39" i="43"/>
  <c r="AN39" i="43" s="1"/>
  <c r="AK40" i="43"/>
  <c r="AN40" i="43" s="1"/>
  <c r="AK41" i="43"/>
  <c r="AN41" i="43" s="1"/>
  <c r="AK42" i="43"/>
  <c r="AN42" i="43" s="1"/>
  <c r="AK43" i="43"/>
  <c r="AN43" i="43" s="1"/>
  <c r="AK44" i="43"/>
  <c r="AN44" i="43" s="1"/>
  <c r="AK45" i="43"/>
  <c r="AN45" i="43" s="1"/>
  <c r="AK46" i="43"/>
  <c r="AN46" i="43" s="1"/>
  <c r="AK47" i="43"/>
  <c r="AN47" i="43" s="1"/>
  <c r="AK48" i="43"/>
  <c r="AN48" i="43" s="1"/>
  <c r="AK49" i="43"/>
  <c r="AN49" i="43" s="1"/>
  <c r="AK50" i="43"/>
  <c r="AN50" i="43" s="1"/>
  <c r="AK51" i="43"/>
  <c r="AN51" i="43" s="1"/>
  <c r="AK52" i="43"/>
  <c r="AN52" i="43" s="1"/>
  <c r="AK53" i="43"/>
  <c r="AN53" i="43" s="1"/>
  <c r="AK54" i="43"/>
  <c r="AN54" i="43" s="1"/>
  <c r="AK18" i="43"/>
  <c r="A45" i="43"/>
  <c r="A46" i="43" s="1"/>
  <c r="A47" i="43" s="1"/>
  <c r="A48" i="43" s="1"/>
  <c r="A49" i="43" s="1"/>
  <c r="A50" i="43" s="1"/>
  <c r="A13" i="43"/>
  <c r="A14" i="43" s="1"/>
  <c r="A15" i="43" s="1"/>
  <c r="A16" i="43" s="1"/>
  <c r="A17" i="43" s="1"/>
  <c r="A8" i="43"/>
  <c r="A9" i="43" s="1"/>
  <c r="A10" i="43" s="1"/>
  <c r="A7" i="43"/>
  <c r="L21" i="101" l="1"/>
  <c r="H21" i="101"/>
  <c r="G21" i="101" l="1"/>
  <c r="E21" i="101"/>
  <c r="F21" i="101"/>
  <c r="D21" i="101"/>
  <c r="AA20" i="99"/>
  <c r="C48" i="107" l="1"/>
  <c r="C47" i="107"/>
  <c r="C46" i="107"/>
  <c r="C45" i="107"/>
  <c r="C36" i="107"/>
  <c r="D23" i="107"/>
  <c r="E23" i="107"/>
  <c r="F23" i="107"/>
  <c r="G23" i="107"/>
  <c r="H23" i="107"/>
  <c r="I23" i="107"/>
  <c r="I24" i="107" s="1"/>
  <c r="J23" i="107"/>
  <c r="J24" i="107" s="1"/>
  <c r="C23" i="107"/>
  <c r="H24" i="107" l="1"/>
  <c r="G24" i="107"/>
  <c r="C24" i="107"/>
  <c r="F24" i="107"/>
  <c r="E24" i="107"/>
  <c r="D24" i="107"/>
  <c r="C26" i="104"/>
  <c r="J34" i="104" l="1"/>
  <c r="J33" i="104"/>
  <c r="J32" i="104"/>
  <c r="J31" i="104"/>
  <c r="J30" i="104"/>
  <c r="J29" i="104"/>
  <c r="J28" i="104"/>
  <c r="J27" i="104"/>
  <c r="K18" i="104"/>
  <c r="K19" i="104"/>
  <c r="K20" i="104"/>
  <c r="K21" i="104"/>
  <c r="K17" i="104"/>
  <c r="D5" i="104"/>
  <c r="E5" i="104"/>
  <c r="D19" i="103" l="1"/>
  <c r="E19" i="103"/>
  <c r="F19" i="103"/>
  <c r="G19" i="103"/>
  <c r="H19" i="103"/>
  <c r="I19" i="103"/>
  <c r="C19" i="103"/>
  <c r="D19" i="112" l="1"/>
  <c r="E19" i="112"/>
  <c r="F19" i="112"/>
  <c r="G19" i="112"/>
  <c r="H19" i="112"/>
  <c r="I19" i="112"/>
  <c r="J19" i="112"/>
  <c r="C19" i="112"/>
  <c r="K13" i="112"/>
  <c r="K14" i="112"/>
  <c r="K15" i="112"/>
  <c r="K16" i="112"/>
  <c r="K17" i="112"/>
  <c r="K18" i="112"/>
  <c r="J13" i="103"/>
  <c r="J14" i="103"/>
  <c r="J15" i="103"/>
  <c r="J16" i="103"/>
  <c r="J17" i="103"/>
  <c r="J18" i="103"/>
  <c r="L3" i="40" l="1"/>
  <c r="L4" i="40"/>
  <c r="L43" i="40" s="1"/>
  <c r="L5" i="40"/>
  <c r="L6" i="40"/>
  <c r="L7" i="40"/>
  <c r="L8" i="40"/>
  <c r="L9" i="40"/>
  <c r="L10" i="40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L44" i="40" l="1"/>
  <c r="L42" i="40"/>
  <c r="S19" i="4" l="1"/>
  <c r="G4" i="4" l="1"/>
  <c r="H53" i="118" l="1"/>
  <c r="G53" i="118"/>
  <c r="I52" i="118"/>
  <c r="F52" i="118"/>
  <c r="I51" i="118"/>
  <c r="F51" i="118"/>
  <c r="I50" i="118"/>
  <c r="F50" i="118"/>
  <c r="I49" i="118"/>
  <c r="F49" i="118"/>
  <c r="I48" i="118"/>
  <c r="F48" i="118"/>
  <c r="I47" i="118"/>
  <c r="F47" i="118"/>
  <c r="I46" i="118"/>
  <c r="F46" i="118"/>
  <c r="I45" i="118"/>
  <c r="F45" i="118"/>
  <c r="I44" i="118"/>
  <c r="F44" i="118"/>
  <c r="I43" i="118"/>
  <c r="F43" i="118"/>
  <c r="I42" i="118"/>
  <c r="F42" i="118"/>
  <c r="I41" i="118"/>
  <c r="F41" i="118"/>
  <c r="I40" i="118"/>
  <c r="F40" i="118"/>
  <c r="I39" i="118"/>
  <c r="F39" i="118"/>
  <c r="I38" i="118"/>
  <c r="F38" i="118"/>
  <c r="I37" i="118"/>
  <c r="F37" i="118"/>
  <c r="I36" i="118"/>
  <c r="F36" i="118"/>
  <c r="I35" i="118"/>
  <c r="F35" i="118"/>
  <c r="I34" i="118"/>
  <c r="F34" i="118"/>
  <c r="I33" i="118"/>
  <c r="F33" i="118"/>
  <c r="I32" i="118"/>
  <c r="F32" i="118"/>
  <c r="I31" i="118"/>
  <c r="F31" i="118"/>
  <c r="I30" i="118"/>
  <c r="F30" i="118"/>
  <c r="I29" i="118"/>
  <c r="F29" i="118"/>
  <c r="I28" i="118"/>
  <c r="F28" i="118"/>
  <c r="I27" i="118"/>
  <c r="F27" i="118"/>
  <c r="I26" i="118"/>
  <c r="F26" i="118"/>
  <c r="H25" i="118"/>
  <c r="G25" i="118"/>
  <c r="E25" i="118"/>
  <c r="E54" i="118" s="1"/>
  <c r="D25" i="118"/>
  <c r="D54" i="118" s="1"/>
  <c r="I24" i="118"/>
  <c r="F24" i="118"/>
  <c r="I23" i="118"/>
  <c r="F23" i="118"/>
  <c r="I22" i="118"/>
  <c r="F22" i="118"/>
  <c r="I21" i="118"/>
  <c r="F21" i="118"/>
  <c r="I20" i="118"/>
  <c r="F20" i="118"/>
  <c r="I19" i="118"/>
  <c r="F19" i="118"/>
  <c r="I18" i="118"/>
  <c r="F18" i="118"/>
  <c r="I17" i="118"/>
  <c r="F17" i="118"/>
  <c r="I16" i="118"/>
  <c r="F16" i="118"/>
  <c r="I15" i="118"/>
  <c r="F15" i="118"/>
  <c r="I14" i="118"/>
  <c r="F14" i="118"/>
  <c r="I13" i="118"/>
  <c r="F13" i="118"/>
  <c r="I12" i="118"/>
  <c r="F12" i="118"/>
  <c r="I11" i="118"/>
  <c r="F11" i="118"/>
  <c r="I10" i="118"/>
  <c r="F10" i="118"/>
  <c r="I9" i="118"/>
  <c r="F9" i="118"/>
  <c r="I8" i="118"/>
  <c r="F8" i="118"/>
  <c r="I7" i="118"/>
  <c r="F7" i="118"/>
  <c r="I6" i="118"/>
  <c r="F6" i="118"/>
  <c r="I5" i="118"/>
  <c r="F5" i="118"/>
  <c r="I4" i="118"/>
  <c r="F4" i="118"/>
  <c r="I25" i="118" l="1"/>
  <c r="F25" i="118"/>
  <c r="F53" i="118"/>
  <c r="G54" i="118"/>
  <c r="I53" i="118"/>
  <c r="I54" i="118" s="1"/>
  <c r="H54" i="118"/>
  <c r="F54" i="118" l="1"/>
  <c r="K4" i="107"/>
  <c r="K5" i="107"/>
  <c r="K6" i="107"/>
  <c r="K7" i="107"/>
  <c r="K8" i="107"/>
  <c r="K10" i="107"/>
  <c r="K11" i="107"/>
  <c r="K12" i="107"/>
  <c r="K13" i="107"/>
  <c r="K14" i="107"/>
  <c r="K15" i="107"/>
  <c r="K16" i="107"/>
  <c r="K17" i="107"/>
  <c r="K18" i="107"/>
  <c r="K19" i="107"/>
  <c r="K20" i="107"/>
  <c r="K21" i="107"/>
  <c r="K22" i="107"/>
  <c r="K23" i="107"/>
  <c r="K3" i="107"/>
  <c r="D26" i="104"/>
  <c r="E26" i="104"/>
  <c r="F26" i="104"/>
  <c r="G26" i="104"/>
  <c r="H26" i="104"/>
  <c r="I26" i="104"/>
  <c r="J26" i="104"/>
  <c r="K26" i="104"/>
  <c r="E16" i="104"/>
  <c r="F16" i="104"/>
  <c r="G16" i="104"/>
  <c r="H16" i="104"/>
  <c r="I16" i="104"/>
  <c r="J16" i="104"/>
  <c r="K16" i="104"/>
  <c r="D16" i="104"/>
  <c r="F5" i="104"/>
  <c r="G5" i="104"/>
  <c r="H5" i="104"/>
  <c r="I5" i="104"/>
  <c r="J5" i="104"/>
  <c r="AM6" i="43"/>
  <c r="AP6" i="43" s="1"/>
  <c r="K24" i="107" l="1"/>
  <c r="K11" i="102"/>
  <c r="K5" i="102"/>
  <c r="AB25" i="99" l="1"/>
  <c r="AB26" i="99"/>
  <c r="AB27" i="99"/>
  <c r="AB28" i="99"/>
  <c r="AB29" i="99"/>
  <c r="AB30" i="99"/>
  <c r="AB31" i="99"/>
  <c r="AB32" i="99"/>
  <c r="AB33" i="99"/>
  <c r="AB34" i="99"/>
  <c r="S27" i="4" l="1"/>
  <c r="S29" i="4"/>
  <c r="T27" i="4"/>
  <c r="U27" i="4"/>
  <c r="S28" i="4"/>
  <c r="L3" i="4"/>
  <c r="L4" i="4"/>
  <c r="L5" i="4"/>
  <c r="L11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AM69" i="43" l="1"/>
  <c r="AP69" i="43" s="1"/>
  <c r="S3" i="4" l="1"/>
  <c r="N69" i="33"/>
  <c r="I3" i="116"/>
  <c r="I23" i="116"/>
  <c r="AK7" i="43" l="1"/>
  <c r="N64" i="35" l="1"/>
  <c r="S18" i="4" l="1"/>
  <c r="J4" i="103" l="1"/>
  <c r="J5" i="103"/>
  <c r="J6" i="103"/>
  <c r="J7" i="103"/>
  <c r="J8" i="103"/>
  <c r="J9" i="103"/>
  <c r="J10" i="103"/>
  <c r="J11" i="103"/>
  <c r="J12" i="103"/>
  <c r="J3" i="103"/>
  <c r="M4" i="102"/>
  <c r="N4" i="102"/>
  <c r="M16" i="102"/>
  <c r="AB5" i="99"/>
  <c r="AB6" i="99"/>
  <c r="AB7" i="99"/>
  <c r="AB8" i="99"/>
  <c r="AB9" i="99"/>
  <c r="AB10" i="99"/>
  <c r="AB11" i="99"/>
  <c r="AB12" i="99"/>
  <c r="AB13" i="99"/>
  <c r="AB4" i="99"/>
  <c r="J19" i="103" l="1"/>
  <c r="N25" i="116"/>
  <c r="I22" i="116"/>
  <c r="R61" i="33" l="1"/>
  <c r="R62" i="33"/>
  <c r="R63" i="33"/>
  <c r="R64" i="33"/>
  <c r="R65" i="33"/>
  <c r="R66" i="33"/>
  <c r="R67" i="33"/>
  <c r="R68" i="33"/>
  <c r="R60" i="33"/>
  <c r="M61" i="33"/>
  <c r="M62" i="33"/>
  <c r="M63" i="33"/>
  <c r="M64" i="33"/>
  <c r="M65" i="33"/>
  <c r="M66" i="33"/>
  <c r="M67" i="33"/>
  <c r="M68" i="33"/>
  <c r="M60" i="33"/>
  <c r="H61" i="33"/>
  <c r="H62" i="33"/>
  <c r="H63" i="33"/>
  <c r="H64" i="33"/>
  <c r="H65" i="33"/>
  <c r="H66" i="33"/>
  <c r="H67" i="33"/>
  <c r="H68" i="33"/>
  <c r="H60" i="33"/>
  <c r="F20" i="70" l="1"/>
  <c r="F21" i="70"/>
  <c r="F22" i="70"/>
  <c r="F23" i="70"/>
  <c r="F24" i="70"/>
  <c r="F19" i="70"/>
  <c r="F12" i="70"/>
  <c r="F13" i="70"/>
  <c r="F14" i="70"/>
  <c r="F15" i="70"/>
  <c r="F16" i="70"/>
  <c r="F17" i="70"/>
  <c r="F11" i="70"/>
  <c r="F4" i="70"/>
  <c r="F5" i="70"/>
  <c r="F6" i="70"/>
  <c r="F7" i="70"/>
  <c r="F8" i="70"/>
  <c r="F9" i="70"/>
  <c r="F3" i="70"/>
  <c r="T29" i="4" l="1"/>
  <c r="U29" i="4"/>
  <c r="T28" i="4"/>
  <c r="U28" i="4"/>
  <c r="R28" i="4"/>
  <c r="V28" i="4" s="1"/>
  <c r="R29" i="4"/>
  <c r="V29" i="4" s="1"/>
  <c r="R27" i="4"/>
  <c r="V27" i="4" s="1"/>
  <c r="U4" i="4"/>
  <c r="U5" i="4"/>
  <c r="T4" i="4"/>
  <c r="T5" i="4"/>
  <c r="S4" i="4"/>
  <c r="S5" i="4"/>
  <c r="T3" i="4"/>
  <c r="U3" i="4"/>
  <c r="R4" i="4"/>
  <c r="R5" i="4"/>
  <c r="R3" i="4"/>
  <c r="W28" i="4" l="1"/>
  <c r="I45" i="2"/>
  <c r="H25" i="116" l="1"/>
  <c r="H18" i="116"/>
  <c r="N18" i="116"/>
  <c r="N10" i="116"/>
  <c r="H10" i="116"/>
  <c r="O3" i="116"/>
  <c r="O4" i="116"/>
  <c r="O5" i="116"/>
  <c r="O6" i="116"/>
  <c r="O7" i="116"/>
  <c r="O8" i="116"/>
  <c r="O9" i="116"/>
  <c r="O11" i="116"/>
  <c r="O12" i="116"/>
  <c r="O13" i="116"/>
  <c r="O14" i="116"/>
  <c r="O15" i="116"/>
  <c r="O16" i="116"/>
  <c r="O17" i="116"/>
  <c r="O19" i="116"/>
  <c r="N26" i="116" l="1"/>
  <c r="H26" i="116"/>
  <c r="R70" i="43"/>
  <c r="S70" i="43"/>
  <c r="T70" i="43"/>
  <c r="U70" i="43"/>
  <c r="V70" i="43"/>
  <c r="W70" i="43"/>
  <c r="X70" i="43"/>
  <c r="Y70" i="43"/>
  <c r="Z70" i="43"/>
  <c r="AA70" i="43"/>
  <c r="AB70" i="43"/>
  <c r="F35" i="2" s="1"/>
  <c r="AC70" i="43"/>
  <c r="AD70" i="43"/>
  <c r="AE70" i="43"/>
  <c r="AF70" i="43"/>
  <c r="AG70" i="43"/>
  <c r="AH70" i="43"/>
  <c r="AI70" i="43"/>
  <c r="AJ70" i="43"/>
  <c r="O70" i="43"/>
  <c r="P70" i="43"/>
  <c r="AS7" i="43"/>
  <c r="AS8" i="43"/>
  <c r="AS9" i="43"/>
  <c r="AS10" i="43"/>
  <c r="AS11" i="43"/>
  <c r="AS12" i="43"/>
  <c r="AS13" i="43"/>
  <c r="AS14" i="43"/>
  <c r="AS15" i="43"/>
  <c r="AS16" i="43"/>
  <c r="AS17" i="43"/>
  <c r="AS18" i="43"/>
  <c r="AS56" i="43"/>
  <c r="AS57" i="43"/>
  <c r="AS58" i="43"/>
  <c r="AS59" i="43"/>
  <c r="AS60" i="43"/>
  <c r="AS61" i="43"/>
  <c r="AS62" i="43"/>
  <c r="AS63" i="43"/>
  <c r="AS64" i="43"/>
  <c r="AS65" i="43"/>
  <c r="AS66" i="43"/>
  <c r="AS67" i="43"/>
  <c r="AS68" i="43"/>
  <c r="AR7" i="43"/>
  <c r="AR8" i="43"/>
  <c r="AR9" i="43"/>
  <c r="AR10" i="43"/>
  <c r="AR11" i="43"/>
  <c r="AR12" i="43"/>
  <c r="AR13" i="43"/>
  <c r="AR14" i="43"/>
  <c r="AR15" i="43"/>
  <c r="AR16" i="43"/>
  <c r="AR17" i="43"/>
  <c r="AR18" i="43"/>
  <c r="AR55" i="43"/>
  <c r="AR56" i="43"/>
  <c r="AR57" i="43"/>
  <c r="AR58" i="43"/>
  <c r="AR59" i="43"/>
  <c r="AR60" i="43"/>
  <c r="AR61" i="43"/>
  <c r="AR62" i="43"/>
  <c r="AR63" i="43"/>
  <c r="AR64" i="43"/>
  <c r="AR65" i="43"/>
  <c r="AR66" i="43"/>
  <c r="AR67" i="43"/>
  <c r="AR68" i="43"/>
  <c r="AQ7" i="43"/>
  <c r="AQ8" i="43"/>
  <c r="AQ9" i="43"/>
  <c r="AQ10" i="43"/>
  <c r="AQ11" i="43"/>
  <c r="AQ12" i="43"/>
  <c r="AQ13" i="43"/>
  <c r="AQ14" i="43"/>
  <c r="AQ15" i="43"/>
  <c r="AQ16" i="43"/>
  <c r="AQ17" i="43"/>
  <c r="AQ18" i="43"/>
  <c r="AQ55" i="43"/>
  <c r="AQ56" i="43"/>
  <c r="AQ57" i="43"/>
  <c r="AQ58" i="43"/>
  <c r="AQ59" i="43"/>
  <c r="AQ60" i="43"/>
  <c r="AQ61" i="43"/>
  <c r="AQ62" i="43"/>
  <c r="AQ63" i="43"/>
  <c r="AQ64" i="43"/>
  <c r="AQ65" i="43"/>
  <c r="AQ66" i="43"/>
  <c r="AQ67" i="43"/>
  <c r="AQ68" i="43"/>
  <c r="AS6" i="43"/>
  <c r="AR6" i="43"/>
  <c r="AQ6" i="43"/>
  <c r="AM7" i="43"/>
  <c r="AM8" i="43"/>
  <c r="AM9" i="43"/>
  <c r="AM10" i="43"/>
  <c r="AM11" i="43"/>
  <c r="AM12" i="43"/>
  <c r="AM13" i="43"/>
  <c r="AM14" i="43"/>
  <c r="AM15" i="43"/>
  <c r="AM16" i="43"/>
  <c r="AM17" i="43"/>
  <c r="AM18" i="43"/>
  <c r="AM55" i="43"/>
  <c r="AM56" i="43"/>
  <c r="AM57" i="43"/>
  <c r="AM58" i="43"/>
  <c r="AM59" i="43"/>
  <c r="AM60" i="43"/>
  <c r="AM61" i="43"/>
  <c r="AM62" i="43"/>
  <c r="AM63" i="43"/>
  <c r="AM64" i="43"/>
  <c r="AM65" i="43"/>
  <c r="AM66" i="43"/>
  <c r="AM67" i="43"/>
  <c r="AM68" i="43"/>
  <c r="AL7" i="43"/>
  <c r="AL8" i="43"/>
  <c r="AL9" i="43"/>
  <c r="AL10" i="43"/>
  <c r="AL11" i="43"/>
  <c r="AL12" i="43"/>
  <c r="AL13" i="43"/>
  <c r="AL14" i="43"/>
  <c r="AL15" i="43"/>
  <c r="AL16" i="43"/>
  <c r="AL17" i="43"/>
  <c r="AL18" i="43"/>
  <c r="AL55" i="43"/>
  <c r="AL56" i="43"/>
  <c r="AL57" i="43"/>
  <c r="AL58" i="43"/>
  <c r="AL59" i="43"/>
  <c r="AL60" i="43"/>
  <c r="AL61" i="43"/>
  <c r="AL62" i="43"/>
  <c r="AL63" i="43"/>
  <c r="AL64" i="43"/>
  <c r="AL65" i="43"/>
  <c r="AL66" i="43"/>
  <c r="AL67" i="43"/>
  <c r="AL68" i="43"/>
  <c r="AL6" i="43"/>
  <c r="AK8" i="43"/>
  <c r="AK9" i="43"/>
  <c r="AK10" i="43"/>
  <c r="AK11" i="43"/>
  <c r="AK12" i="43"/>
  <c r="AK13" i="43"/>
  <c r="AK14" i="43"/>
  <c r="AK15" i="43"/>
  <c r="AK16" i="43"/>
  <c r="AK17" i="43"/>
  <c r="AK55" i="43"/>
  <c r="AK56" i="43"/>
  <c r="AK57" i="43"/>
  <c r="AK58" i="43"/>
  <c r="AK59" i="43"/>
  <c r="AK60" i="43"/>
  <c r="AK61" i="43"/>
  <c r="AK62" i="43"/>
  <c r="AK63" i="43"/>
  <c r="AK64" i="43"/>
  <c r="AK65" i="43"/>
  <c r="AK66" i="43"/>
  <c r="AK67" i="43"/>
  <c r="AK68" i="43"/>
  <c r="AK6" i="43"/>
  <c r="D32" i="2" l="1"/>
  <c r="G94" i="82"/>
  <c r="E94" i="82"/>
  <c r="F94" i="82"/>
  <c r="P74" i="33" s="1"/>
  <c r="E93" i="82"/>
  <c r="F93" i="82"/>
  <c r="G93" i="82"/>
  <c r="E92" i="82"/>
  <c r="F92" i="82"/>
  <c r="G92" i="82"/>
  <c r="G103" i="82" s="1"/>
  <c r="D93" i="82"/>
  <c r="N73" i="33" s="1"/>
  <c r="D94" i="82"/>
  <c r="N74" i="33" s="1"/>
  <c r="D92" i="82"/>
  <c r="D63" i="82"/>
  <c r="D62" i="82"/>
  <c r="D61" i="82"/>
  <c r="D100" i="82" s="1"/>
  <c r="E30" i="82"/>
  <c r="E73" i="33" s="1"/>
  <c r="E29" i="82"/>
  <c r="E31" i="82"/>
  <c r="F31" i="82"/>
  <c r="G31" i="82"/>
  <c r="F30" i="82"/>
  <c r="G30" i="82"/>
  <c r="F29" i="82"/>
  <c r="G29" i="82"/>
  <c r="G97" i="82" s="1"/>
  <c r="D31" i="82"/>
  <c r="D30" i="82"/>
  <c r="D29" i="82"/>
  <c r="D74" i="33" l="1"/>
  <c r="H74" i="33" s="1"/>
  <c r="D99" i="82"/>
  <c r="F73" i="33"/>
  <c r="F98" i="82"/>
  <c r="E97" i="82"/>
  <c r="E72" i="33"/>
  <c r="I74" i="33"/>
  <c r="D102" i="82"/>
  <c r="P73" i="33"/>
  <c r="F104" i="82"/>
  <c r="Q74" i="33"/>
  <c r="Q77" i="33" s="1"/>
  <c r="G74" i="33"/>
  <c r="G99" i="82"/>
  <c r="N72" i="33"/>
  <c r="D103" i="82"/>
  <c r="F103" i="82"/>
  <c r="P72" i="33"/>
  <c r="O73" i="33"/>
  <c r="E104" i="82"/>
  <c r="D97" i="82"/>
  <c r="D72" i="33"/>
  <c r="F72" i="33"/>
  <c r="F97" i="82"/>
  <c r="F74" i="33"/>
  <c r="F99" i="82"/>
  <c r="O72" i="33"/>
  <c r="E103" i="82"/>
  <c r="D98" i="82"/>
  <c r="D73" i="33"/>
  <c r="G73" i="33"/>
  <c r="G98" i="82"/>
  <c r="E99" i="82"/>
  <c r="E74" i="33"/>
  <c r="D101" i="82"/>
  <c r="I73" i="33"/>
  <c r="G104" i="82"/>
  <c r="Q73" i="33"/>
  <c r="O74" i="33"/>
  <c r="O77" i="33" s="1"/>
  <c r="P77" i="33"/>
  <c r="F105" i="82"/>
  <c r="N77" i="33"/>
  <c r="R74" i="33" l="1"/>
  <c r="E25" i="116"/>
  <c r="F25" i="116"/>
  <c r="M12" i="4" s="1"/>
  <c r="G25" i="116"/>
  <c r="J25" i="116"/>
  <c r="K25" i="116"/>
  <c r="L25" i="116"/>
  <c r="M25" i="116"/>
  <c r="E18" i="116"/>
  <c r="F18" i="116"/>
  <c r="G18" i="116"/>
  <c r="J18" i="116"/>
  <c r="K18" i="116"/>
  <c r="L18" i="116"/>
  <c r="M18" i="116"/>
  <c r="O18" i="116"/>
  <c r="H13" i="4" s="1"/>
  <c r="E10" i="116"/>
  <c r="G10" i="116"/>
  <c r="J10" i="116"/>
  <c r="K10" i="116"/>
  <c r="L10" i="116"/>
  <c r="M10" i="116"/>
  <c r="O10" i="116"/>
  <c r="C13" i="4" s="1"/>
  <c r="O20" i="116"/>
  <c r="O21" i="116"/>
  <c r="O22" i="116"/>
  <c r="O23" i="116"/>
  <c r="O24" i="116"/>
  <c r="I11" i="116"/>
  <c r="I12" i="116"/>
  <c r="I13" i="116"/>
  <c r="I14" i="116"/>
  <c r="I15" i="116"/>
  <c r="I16" i="116"/>
  <c r="I17" i="116"/>
  <c r="I19" i="116"/>
  <c r="I20" i="116"/>
  <c r="I21" i="116"/>
  <c r="I24" i="116"/>
  <c r="I4" i="116"/>
  <c r="I5" i="116"/>
  <c r="I6" i="116"/>
  <c r="I7" i="116"/>
  <c r="I8" i="116"/>
  <c r="I9" i="116"/>
  <c r="D25" i="116"/>
  <c r="D18" i="116"/>
  <c r="D10" i="116"/>
  <c r="V3" i="4"/>
  <c r="D4" i="2" s="1"/>
  <c r="V4" i="4"/>
  <c r="E4" i="2" s="1"/>
  <c r="V5" i="4"/>
  <c r="Q3" i="4"/>
  <c r="Q4" i="4"/>
  <c r="Q5" i="4"/>
  <c r="G3" i="4"/>
  <c r="G5" i="4"/>
  <c r="D12" i="2"/>
  <c r="E12" i="2"/>
  <c r="F12" i="2"/>
  <c r="Q27" i="4"/>
  <c r="Q28" i="4"/>
  <c r="G27" i="4"/>
  <c r="G28" i="4"/>
  <c r="G29" i="4"/>
  <c r="I25" i="116" l="1"/>
  <c r="I10" i="116"/>
  <c r="C12" i="4" s="1"/>
  <c r="L13" i="4"/>
  <c r="I18" i="116"/>
  <c r="H12" i="4" s="1"/>
  <c r="L26" i="116"/>
  <c r="O25" i="116"/>
  <c r="M13" i="4" s="1"/>
  <c r="M26" i="116"/>
  <c r="J26" i="116"/>
  <c r="G26" i="116"/>
  <c r="K26" i="116"/>
  <c r="E26" i="116"/>
  <c r="F10" i="116"/>
  <c r="F26" i="116" s="1"/>
  <c r="R12" i="4" s="1"/>
  <c r="D26" i="116"/>
  <c r="L12" i="4" l="1"/>
  <c r="I26" i="116"/>
  <c r="O26" i="116"/>
  <c r="R13" i="4" s="1"/>
  <c r="H10" i="33"/>
  <c r="H11" i="33"/>
  <c r="H12" i="33"/>
  <c r="H13" i="33"/>
  <c r="H14" i="33"/>
  <c r="H15" i="33"/>
  <c r="H16" i="33"/>
  <c r="H17" i="33"/>
  <c r="M10" i="33"/>
  <c r="M11" i="33"/>
  <c r="M12" i="33"/>
  <c r="M13" i="33"/>
  <c r="M14" i="33"/>
  <c r="M15" i="33"/>
  <c r="M16" i="33"/>
  <c r="M17" i="33"/>
  <c r="R10" i="33"/>
  <c r="R11" i="33"/>
  <c r="S11" i="33" s="1"/>
  <c r="R12" i="33"/>
  <c r="R13" i="33"/>
  <c r="R14" i="33"/>
  <c r="R15" i="33"/>
  <c r="S15" i="33" s="1"/>
  <c r="R16" i="33"/>
  <c r="R17" i="33"/>
  <c r="H20" i="33" l="1"/>
  <c r="S14" i="33"/>
  <c r="M19" i="33"/>
  <c r="S12" i="33"/>
  <c r="H19" i="33"/>
  <c r="S13" i="33"/>
  <c r="M20" i="33"/>
  <c r="S17" i="33"/>
  <c r="S10" i="33"/>
  <c r="S16" i="33"/>
  <c r="AO11" i="43" l="1"/>
  <c r="AP11" i="43"/>
  <c r="AN11" i="43"/>
  <c r="AN64" i="43"/>
  <c r="AP62" i="43"/>
  <c r="AP63" i="43"/>
  <c r="AP64" i="43"/>
  <c r="AP65" i="43"/>
  <c r="AP66" i="43"/>
  <c r="AP67" i="43"/>
  <c r="AP68" i="43"/>
  <c r="AO62" i="43"/>
  <c r="AO63" i="43"/>
  <c r="AO64" i="43"/>
  <c r="AO65" i="43"/>
  <c r="AO66" i="43"/>
  <c r="AO67" i="43"/>
  <c r="AO68" i="43"/>
  <c r="AN62" i="43"/>
  <c r="AN63" i="43"/>
  <c r="AN65" i="43"/>
  <c r="AN66" i="43"/>
  <c r="AN67" i="43"/>
  <c r="AN68" i="43"/>
  <c r="AP7" i="43"/>
  <c r="AP8" i="43"/>
  <c r="AP9" i="43"/>
  <c r="AP10" i="43"/>
  <c r="AP12" i="43"/>
  <c r="AP13" i="43"/>
  <c r="AP14" i="43"/>
  <c r="AP15" i="43"/>
  <c r="AP16" i="43"/>
  <c r="AP17" i="43"/>
  <c r="AP18" i="43"/>
  <c r="AP55" i="43"/>
  <c r="AP56" i="43"/>
  <c r="AP57" i="43"/>
  <c r="AP58" i="43"/>
  <c r="AP59" i="43"/>
  <c r="AP60" i="43"/>
  <c r="AO6" i="43"/>
  <c r="AO7" i="43"/>
  <c r="AO8" i="43"/>
  <c r="AO9" i="43"/>
  <c r="AO10" i="43"/>
  <c r="AO12" i="43"/>
  <c r="AO13" i="43"/>
  <c r="AO14" i="43"/>
  <c r="AO15" i="43"/>
  <c r="AO16" i="43"/>
  <c r="AO17" i="43"/>
  <c r="AO18" i="43"/>
  <c r="AO55" i="43"/>
  <c r="AO56" i="43"/>
  <c r="AO57" i="43"/>
  <c r="AO58" i="43"/>
  <c r="AO59" i="43"/>
  <c r="AO60" i="43"/>
  <c r="AN6" i="43"/>
  <c r="AN7" i="43"/>
  <c r="AN8" i="43"/>
  <c r="AN9" i="43"/>
  <c r="AN10" i="43"/>
  <c r="AN12" i="43"/>
  <c r="AN13" i="43"/>
  <c r="AN14" i="43"/>
  <c r="AN15" i="43"/>
  <c r="AN16" i="43"/>
  <c r="AN17" i="43"/>
  <c r="AN18" i="43"/>
  <c r="AN55" i="43"/>
  <c r="AN56" i="43"/>
  <c r="AN57" i="43"/>
  <c r="AN58" i="43"/>
  <c r="AN59" i="43"/>
  <c r="AN60" i="43"/>
  <c r="AP61" i="43"/>
  <c r="AO61" i="43"/>
  <c r="AN61" i="43"/>
  <c r="Q70" i="43"/>
  <c r="E29" i="2"/>
  <c r="F39" i="2"/>
  <c r="Q23" i="4"/>
  <c r="G23" i="4"/>
  <c r="Q20" i="4"/>
  <c r="G20" i="4"/>
  <c r="Q17" i="4"/>
  <c r="G17" i="4"/>
  <c r="Q14" i="4"/>
  <c r="G14" i="4"/>
  <c r="Q26" i="4"/>
  <c r="G26" i="4"/>
  <c r="G11" i="4"/>
  <c r="Q11" i="4"/>
  <c r="AL69" i="43" l="1"/>
  <c r="AO69" i="43" s="1"/>
  <c r="AK69" i="43"/>
  <c r="AK70" i="43" s="1"/>
  <c r="AS69" i="43"/>
  <c r="AR69" i="43"/>
  <c r="Q54" i="35"/>
  <c r="Q55" i="35"/>
  <c r="Q56" i="35"/>
  <c r="L54" i="35"/>
  <c r="L55" i="35"/>
  <c r="L56" i="35"/>
  <c r="G54" i="35"/>
  <c r="G55" i="35"/>
  <c r="G56" i="35"/>
  <c r="G68" i="114"/>
  <c r="P32" i="4" s="1"/>
  <c r="F68" i="114"/>
  <c r="O32" i="4" s="1"/>
  <c r="E68" i="114"/>
  <c r="N32" i="4" s="1"/>
  <c r="D68" i="114"/>
  <c r="M32" i="4" s="1"/>
  <c r="G67" i="114"/>
  <c r="P31" i="4" s="1"/>
  <c r="F67" i="114"/>
  <c r="O31" i="4" s="1"/>
  <c r="E67" i="114"/>
  <c r="N31" i="4" s="1"/>
  <c r="D67" i="114"/>
  <c r="G66" i="114"/>
  <c r="P30" i="4" s="1"/>
  <c r="F66" i="114"/>
  <c r="O30" i="4" s="1"/>
  <c r="E66" i="114"/>
  <c r="N30" i="4" s="1"/>
  <c r="D66" i="114"/>
  <c r="M30" i="4" s="1"/>
  <c r="H65" i="114"/>
  <c r="H64" i="114"/>
  <c r="H63" i="114"/>
  <c r="H62" i="114"/>
  <c r="H61" i="114"/>
  <c r="H60" i="114"/>
  <c r="H59" i="114"/>
  <c r="H58" i="114"/>
  <c r="H57" i="114"/>
  <c r="H56" i="114"/>
  <c r="H55" i="114"/>
  <c r="H54" i="114"/>
  <c r="H53" i="114"/>
  <c r="H52" i="114"/>
  <c r="H51" i="114"/>
  <c r="H50" i="114"/>
  <c r="H49" i="114"/>
  <c r="H48" i="114"/>
  <c r="G45" i="114"/>
  <c r="K32" i="4" s="1"/>
  <c r="F45" i="114"/>
  <c r="J32" i="4" s="1"/>
  <c r="E45" i="114"/>
  <c r="I32" i="4" s="1"/>
  <c r="D45" i="114"/>
  <c r="G44" i="114"/>
  <c r="K31" i="4" s="1"/>
  <c r="F44" i="114"/>
  <c r="J31" i="4" s="1"/>
  <c r="E44" i="114"/>
  <c r="I31" i="4" s="1"/>
  <c r="D44" i="114"/>
  <c r="H31" i="4" s="1"/>
  <c r="G43" i="114"/>
  <c r="F43" i="114"/>
  <c r="J30" i="4" s="1"/>
  <c r="E43" i="114"/>
  <c r="I30" i="4" s="1"/>
  <c r="D43" i="114"/>
  <c r="H30" i="4" s="1"/>
  <c r="H42" i="114"/>
  <c r="H41" i="114"/>
  <c r="H40" i="114"/>
  <c r="H39" i="114"/>
  <c r="H38" i="114"/>
  <c r="H37" i="114"/>
  <c r="H36" i="114"/>
  <c r="H35" i="114"/>
  <c r="H34" i="114"/>
  <c r="H33" i="114"/>
  <c r="H32" i="114"/>
  <c r="H31" i="114"/>
  <c r="H30" i="114"/>
  <c r="H29" i="114"/>
  <c r="H28" i="114"/>
  <c r="H27" i="114"/>
  <c r="H26" i="114"/>
  <c r="H25" i="114"/>
  <c r="G22" i="114"/>
  <c r="F32" i="4" s="1"/>
  <c r="F22" i="114"/>
  <c r="E32" i="4" s="1"/>
  <c r="E22" i="114"/>
  <c r="D32" i="4" s="1"/>
  <c r="D22" i="114"/>
  <c r="C32" i="4" s="1"/>
  <c r="G21" i="114"/>
  <c r="F31" i="4" s="1"/>
  <c r="F21" i="114"/>
  <c r="E31" i="4" s="1"/>
  <c r="E21" i="114"/>
  <c r="D31" i="4" s="1"/>
  <c r="D21" i="114"/>
  <c r="G20" i="114"/>
  <c r="F30" i="4" s="1"/>
  <c r="F20" i="114"/>
  <c r="E30" i="4" s="1"/>
  <c r="E20" i="114"/>
  <c r="D30" i="4" s="1"/>
  <c r="D20" i="114"/>
  <c r="H19" i="114"/>
  <c r="H18" i="114"/>
  <c r="H17" i="114"/>
  <c r="H16" i="114"/>
  <c r="H15" i="114"/>
  <c r="H14" i="114"/>
  <c r="H13" i="114"/>
  <c r="H12" i="114"/>
  <c r="H11" i="114"/>
  <c r="H10" i="114"/>
  <c r="H9" i="114"/>
  <c r="H8" i="114"/>
  <c r="H7" i="114"/>
  <c r="H6" i="114"/>
  <c r="H5" i="114"/>
  <c r="H4" i="114"/>
  <c r="H3" i="114"/>
  <c r="H2" i="114"/>
  <c r="Q4" i="40"/>
  <c r="Q5" i="40"/>
  <c r="Q6" i="40"/>
  <c r="Q7" i="40"/>
  <c r="Q8" i="40"/>
  <c r="Q9" i="40"/>
  <c r="Q10" i="40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U15" i="4"/>
  <c r="U16" i="4"/>
  <c r="U18" i="4"/>
  <c r="U19" i="4"/>
  <c r="U20" i="4"/>
  <c r="U21" i="4"/>
  <c r="U22" i="4"/>
  <c r="U23" i="4"/>
  <c r="U24" i="4"/>
  <c r="U25" i="4"/>
  <c r="U26" i="4"/>
  <c r="T15" i="4"/>
  <c r="T16" i="4"/>
  <c r="T18" i="4"/>
  <c r="T19" i="4"/>
  <c r="T20" i="4"/>
  <c r="T21" i="4"/>
  <c r="T22" i="4"/>
  <c r="T23" i="4"/>
  <c r="T24" i="4"/>
  <c r="T25" i="4"/>
  <c r="T26" i="4"/>
  <c r="T32" i="4"/>
  <c r="S15" i="4"/>
  <c r="S16" i="4"/>
  <c r="S20" i="4"/>
  <c r="S24" i="4"/>
  <c r="S25" i="4"/>
  <c r="S26" i="4"/>
  <c r="R11" i="4"/>
  <c r="R15" i="4"/>
  <c r="R16" i="4"/>
  <c r="R18" i="4"/>
  <c r="R19" i="4"/>
  <c r="R20" i="4"/>
  <c r="R21" i="4"/>
  <c r="R22" i="4"/>
  <c r="R23" i="4"/>
  <c r="R24" i="4"/>
  <c r="V24" i="4" s="1"/>
  <c r="R25" i="4"/>
  <c r="R26" i="4"/>
  <c r="V26" i="4" l="1"/>
  <c r="S30" i="4"/>
  <c r="S32" i="4"/>
  <c r="T31" i="4"/>
  <c r="V25" i="4"/>
  <c r="D11" i="2"/>
  <c r="E11" i="2"/>
  <c r="F11" i="2"/>
  <c r="R31" i="4"/>
  <c r="R23" i="40"/>
  <c r="R7" i="40"/>
  <c r="R39" i="40"/>
  <c r="R31" i="40"/>
  <c r="K30" i="4"/>
  <c r="H32" i="4"/>
  <c r="L31" i="4"/>
  <c r="Q32" i="4"/>
  <c r="U31" i="4"/>
  <c r="R30" i="4"/>
  <c r="R15" i="40"/>
  <c r="R41" i="40"/>
  <c r="R17" i="40"/>
  <c r="R36" i="40"/>
  <c r="R32" i="40"/>
  <c r="R24" i="40"/>
  <c r="R4" i="40"/>
  <c r="H43" i="114"/>
  <c r="R33" i="40"/>
  <c r="T30" i="4"/>
  <c r="R40" i="40"/>
  <c r="R25" i="40"/>
  <c r="R8" i="40"/>
  <c r="R16" i="40"/>
  <c r="R28" i="40"/>
  <c r="R35" i="40"/>
  <c r="R19" i="40"/>
  <c r="R11" i="40"/>
  <c r="R34" i="40"/>
  <c r="R26" i="40"/>
  <c r="R14" i="40"/>
  <c r="R27" i="40"/>
  <c r="R38" i="40"/>
  <c r="R30" i="40"/>
  <c r="R22" i="40"/>
  <c r="R10" i="40"/>
  <c r="R56" i="35"/>
  <c r="AL70" i="43"/>
  <c r="U32" i="4"/>
  <c r="R9" i="40"/>
  <c r="R37" i="40"/>
  <c r="R29" i="40"/>
  <c r="R21" i="40"/>
  <c r="R13" i="40"/>
  <c r="R5" i="40"/>
  <c r="H44" i="114"/>
  <c r="R55" i="35"/>
  <c r="AR70" i="43"/>
  <c r="R20" i="40"/>
  <c r="R12" i="40"/>
  <c r="H45" i="114"/>
  <c r="H66" i="114"/>
  <c r="R54" i="35"/>
  <c r="AS70" i="43"/>
  <c r="F43" i="2" s="1"/>
  <c r="R18" i="40"/>
  <c r="R6" i="40"/>
  <c r="V20" i="4"/>
  <c r="H67" i="114"/>
  <c r="H68" i="114"/>
  <c r="H22" i="114"/>
  <c r="H20" i="114"/>
  <c r="G32" i="4"/>
  <c r="V23" i="4"/>
  <c r="F10" i="2" s="1"/>
  <c r="S31" i="4"/>
  <c r="H21" i="114"/>
  <c r="V14" i="4"/>
  <c r="F7" i="2" s="1"/>
  <c r="V17" i="4"/>
  <c r="F8" i="2" s="1"/>
  <c r="V11" i="4"/>
  <c r="F6" i="2" s="1"/>
  <c r="G11" i="2" l="1"/>
  <c r="F9" i="2"/>
  <c r="L32" i="4"/>
  <c r="R32" i="4"/>
  <c r="V32" i="4" s="1"/>
  <c r="F13" i="2" s="1"/>
  <c r="F14" i="2" s="1"/>
  <c r="L30" i="4"/>
  <c r="U30" i="4"/>
  <c r="G105" i="82"/>
  <c r="D108" i="82" l="1"/>
  <c r="F10" i="69"/>
  <c r="F11" i="69"/>
  <c r="F12" i="69"/>
  <c r="F5" i="69"/>
  <c r="F6" i="69"/>
  <c r="F7" i="69"/>
  <c r="D8" i="69"/>
  <c r="E8" i="69"/>
  <c r="E13" i="69"/>
  <c r="E18" i="69"/>
  <c r="F15" i="69"/>
  <c r="F16" i="69"/>
  <c r="F17" i="69"/>
  <c r="F14" i="69"/>
  <c r="F9" i="69"/>
  <c r="F4" i="69"/>
  <c r="H98" i="82"/>
  <c r="H105" i="82"/>
  <c r="H66" i="82"/>
  <c r="H67" i="82"/>
  <c r="H68" i="82"/>
  <c r="H69" i="82"/>
  <c r="H70" i="82"/>
  <c r="H71" i="82"/>
  <c r="H72" i="82"/>
  <c r="H73" i="82"/>
  <c r="H74" i="82"/>
  <c r="H75" i="82"/>
  <c r="H76" i="82"/>
  <c r="H77" i="82"/>
  <c r="H78" i="82"/>
  <c r="H79" i="82"/>
  <c r="H80" i="82"/>
  <c r="H81" i="82"/>
  <c r="H82" i="82"/>
  <c r="H83" i="82"/>
  <c r="H84" i="82"/>
  <c r="H85" i="82"/>
  <c r="H86" i="82"/>
  <c r="H87" i="82"/>
  <c r="H88" i="82"/>
  <c r="H89" i="82"/>
  <c r="H90" i="82"/>
  <c r="H91" i="82"/>
  <c r="E63" i="82"/>
  <c r="F63" i="82"/>
  <c r="G63" i="82"/>
  <c r="H35" i="82"/>
  <c r="H36" i="82"/>
  <c r="H37" i="82"/>
  <c r="H38" i="82"/>
  <c r="H39" i="82"/>
  <c r="H40" i="82"/>
  <c r="H41" i="82"/>
  <c r="H42" i="82"/>
  <c r="H43" i="82"/>
  <c r="H44" i="82"/>
  <c r="H45" i="82"/>
  <c r="H46" i="82"/>
  <c r="H47" i="82"/>
  <c r="H48" i="82"/>
  <c r="H49" i="82"/>
  <c r="H50" i="82"/>
  <c r="H51" i="82"/>
  <c r="H52" i="82"/>
  <c r="H53" i="82"/>
  <c r="H54" i="82"/>
  <c r="H55" i="82"/>
  <c r="H56" i="82"/>
  <c r="H57" i="82"/>
  <c r="H58" i="82"/>
  <c r="H59" i="82"/>
  <c r="H60" i="82"/>
  <c r="H3" i="82"/>
  <c r="H4" i="82"/>
  <c r="H5" i="82"/>
  <c r="H6" i="82"/>
  <c r="H7" i="82"/>
  <c r="H8" i="82"/>
  <c r="H9" i="82"/>
  <c r="H10" i="82"/>
  <c r="H11" i="82"/>
  <c r="H12" i="82"/>
  <c r="H13" i="82"/>
  <c r="H14" i="82"/>
  <c r="H15" i="82"/>
  <c r="H16" i="82"/>
  <c r="H17" i="82"/>
  <c r="H18" i="82"/>
  <c r="H19" i="82"/>
  <c r="H20" i="82"/>
  <c r="H21" i="82"/>
  <c r="H22" i="82"/>
  <c r="H23" i="82"/>
  <c r="H24" i="82"/>
  <c r="H25" i="82"/>
  <c r="H26" i="82"/>
  <c r="H27" i="82"/>
  <c r="H28" i="82"/>
  <c r="Q12" i="4"/>
  <c r="Q13" i="4"/>
  <c r="Q15" i="4"/>
  <c r="Q16" i="4"/>
  <c r="Q18" i="4"/>
  <c r="Q19" i="4"/>
  <c r="Q21" i="4"/>
  <c r="Q22" i="4"/>
  <c r="Q24" i="4"/>
  <c r="Q25" i="4"/>
  <c r="Q30" i="4"/>
  <c r="Q31" i="4"/>
  <c r="G12" i="4"/>
  <c r="G13" i="4"/>
  <c r="G15" i="4"/>
  <c r="G16" i="4"/>
  <c r="G18" i="4"/>
  <c r="G19" i="4"/>
  <c r="G21" i="4"/>
  <c r="G22" i="4"/>
  <c r="G24" i="4"/>
  <c r="G25" i="4"/>
  <c r="G30" i="4"/>
  <c r="G31" i="4"/>
  <c r="J74" i="33" l="1"/>
  <c r="E102" i="82"/>
  <c r="G102" i="82"/>
  <c r="L74" i="33"/>
  <c r="K74" i="33"/>
  <c r="F102" i="82"/>
  <c r="F108" i="82" s="1"/>
  <c r="F13" i="69"/>
  <c r="H30" i="82"/>
  <c r="H31" i="82"/>
  <c r="G108" i="82"/>
  <c r="F8" i="69"/>
  <c r="H99" i="82"/>
  <c r="F18" i="69"/>
  <c r="E19" i="69"/>
  <c r="F26" i="2" s="1"/>
  <c r="F45" i="2" s="1"/>
  <c r="H94" i="82"/>
  <c r="H63" i="82"/>
  <c r="M74" i="33" l="1"/>
  <c r="E108" i="82"/>
  <c r="H108" i="82" s="1"/>
  <c r="F25" i="2" s="1"/>
  <c r="H102" i="82"/>
  <c r="S62" i="33"/>
  <c r="S63" i="33"/>
  <c r="S67" i="33"/>
  <c r="M71" i="33"/>
  <c r="M69" i="33"/>
  <c r="H5" i="33"/>
  <c r="H8" i="33" s="1"/>
  <c r="O71" i="33"/>
  <c r="P71" i="33"/>
  <c r="Q71" i="33"/>
  <c r="N71" i="33"/>
  <c r="J71" i="33"/>
  <c r="K71" i="33"/>
  <c r="L71" i="33"/>
  <c r="I71" i="33"/>
  <c r="E71" i="33"/>
  <c r="F71" i="33"/>
  <c r="G71" i="33"/>
  <c r="D71" i="33"/>
  <c r="J77" i="33"/>
  <c r="K77" i="33"/>
  <c r="L77" i="33"/>
  <c r="I77" i="33"/>
  <c r="E77" i="33"/>
  <c r="F77" i="33"/>
  <c r="G77" i="33"/>
  <c r="D77" i="33"/>
  <c r="O59" i="33"/>
  <c r="P59" i="33"/>
  <c r="Q59" i="33"/>
  <c r="N58" i="33"/>
  <c r="N59" i="33"/>
  <c r="J59" i="33"/>
  <c r="K59" i="33"/>
  <c r="L59" i="33"/>
  <c r="I58" i="33"/>
  <c r="I59" i="33"/>
  <c r="E59" i="33"/>
  <c r="F59" i="33"/>
  <c r="G59" i="33"/>
  <c r="D58" i="33"/>
  <c r="D59" i="33"/>
  <c r="R37" i="33"/>
  <c r="R38" i="33"/>
  <c r="R39" i="33"/>
  <c r="R40" i="33"/>
  <c r="R41" i="33"/>
  <c r="R42" i="33"/>
  <c r="R43" i="33"/>
  <c r="R44" i="33"/>
  <c r="R45" i="33"/>
  <c r="R46" i="33"/>
  <c r="R47" i="33"/>
  <c r="R48" i="33"/>
  <c r="R49" i="33"/>
  <c r="R50" i="33"/>
  <c r="R51" i="33"/>
  <c r="R52" i="33"/>
  <c r="R53" i="33"/>
  <c r="R54" i="33"/>
  <c r="R55" i="33"/>
  <c r="R56" i="33"/>
  <c r="M37" i="33"/>
  <c r="M38" i="33"/>
  <c r="M39" i="33"/>
  <c r="M40" i="33"/>
  <c r="M41" i="33"/>
  <c r="M42" i="33"/>
  <c r="M43" i="33"/>
  <c r="M44" i="33"/>
  <c r="M45" i="33"/>
  <c r="M46" i="33"/>
  <c r="M47" i="33"/>
  <c r="M48" i="33"/>
  <c r="M49" i="33"/>
  <c r="M50" i="33"/>
  <c r="M51" i="33"/>
  <c r="M52" i="33"/>
  <c r="M53" i="33"/>
  <c r="M54" i="33"/>
  <c r="M55" i="33"/>
  <c r="M5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R22" i="33"/>
  <c r="R23" i="33"/>
  <c r="R24" i="33"/>
  <c r="R25" i="33"/>
  <c r="R26" i="33"/>
  <c r="R27" i="33"/>
  <c r="R28" i="33"/>
  <c r="R29" i="33"/>
  <c r="R30" i="33"/>
  <c r="R31" i="33"/>
  <c r="R32" i="33"/>
  <c r="M22" i="33"/>
  <c r="M23" i="33"/>
  <c r="M24" i="33"/>
  <c r="M25" i="33"/>
  <c r="M26" i="33"/>
  <c r="M27" i="33"/>
  <c r="M28" i="33"/>
  <c r="M29" i="33"/>
  <c r="M30" i="33"/>
  <c r="M31" i="33"/>
  <c r="M32" i="33"/>
  <c r="H22" i="33"/>
  <c r="H23" i="33"/>
  <c r="H24" i="33"/>
  <c r="H25" i="33"/>
  <c r="H26" i="33"/>
  <c r="H27" i="33"/>
  <c r="H28" i="33"/>
  <c r="H29" i="33"/>
  <c r="H30" i="33"/>
  <c r="H31" i="33"/>
  <c r="H32" i="33"/>
  <c r="O35" i="33"/>
  <c r="P35" i="33"/>
  <c r="Q35" i="33"/>
  <c r="N35" i="33"/>
  <c r="J35" i="33"/>
  <c r="K35" i="33"/>
  <c r="L35" i="33"/>
  <c r="I35" i="33"/>
  <c r="E35" i="33"/>
  <c r="F35" i="33"/>
  <c r="G35" i="33"/>
  <c r="D34" i="33"/>
  <c r="D35" i="33"/>
  <c r="O20" i="33"/>
  <c r="P20" i="33"/>
  <c r="Q20" i="33"/>
  <c r="N20" i="33"/>
  <c r="J20" i="33"/>
  <c r="K20" i="33"/>
  <c r="L20" i="33"/>
  <c r="I20" i="33"/>
  <c r="E20" i="33"/>
  <c r="F20" i="33"/>
  <c r="G20" i="33"/>
  <c r="D20" i="33"/>
  <c r="Q8" i="33"/>
  <c r="P8" i="33"/>
  <c r="O8" i="33"/>
  <c r="N8" i="33"/>
  <c r="L8" i="33"/>
  <c r="K8" i="33"/>
  <c r="J8" i="33"/>
  <c r="I8" i="33"/>
  <c r="G8" i="33"/>
  <c r="F8" i="33"/>
  <c r="E8" i="33"/>
  <c r="D8" i="33"/>
  <c r="R5" i="33"/>
  <c r="M5" i="33"/>
  <c r="M8" i="33" s="1"/>
  <c r="F4" i="2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3" i="35"/>
  <c r="G57" i="35"/>
  <c r="G58" i="35"/>
  <c r="G59" i="35"/>
  <c r="G60" i="35"/>
  <c r="G61" i="35"/>
  <c r="G62" i="35"/>
  <c r="L22" i="35"/>
  <c r="L23" i="35"/>
  <c r="L24" i="35"/>
  <c r="L25" i="35"/>
  <c r="L26" i="35"/>
  <c r="L27" i="35"/>
  <c r="L28" i="35"/>
  <c r="L29" i="35"/>
  <c r="L30" i="35"/>
  <c r="L31" i="35"/>
  <c r="L32" i="35"/>
  <c r="L33" i="35"/>
  <c r="L34" i="35"/>
  <c r="L35" i="35"/>
  <c r="L36" i="35"/>
  <c r="L37" i="35"/>
  <c r="L38" i="35"/>
  <c r="L39" i="35"/>
  <c r="L40" i="35"/>
  <c r="L41" i="35"/>
  <c r="L42" i="35"/>
  <c r="L43" i="35"/>
  <c r="L44" i="35"/>
  <c r="L45" i="35"/>
  <c r="L46" i="35"/>
  <c r="L47" i="35"/>
  <c r="L48" i="35"/>
  <c r="L49" i="35"/>
  <c r="L50" i="35"/>
  <c r="L51" i="35"/>
  <c r="L52" i="35"/>
  <c r="L53" i="35"/>
  <c r="L57" i="35"/>
  <c r="L58" i="35"/>
  <c r="L59" i="35"/>
  <c r="L60" i="35"/>
  <c r="L61" i="35"/>
  <c r="L62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7" i="35"/>
  <c r="Q58" i="35"/>
  <c r="Q59" i="35"/>
  <c r="Q60" i="35"/>
  <c r="Q61" i="35"/>
  <c r="Q62" i="35"/>
  <c r="Q20" i="35"/>
  <c r="L20" i="35"/>
  <c r="G20" i="35"/>
  <c r="Q17" i="35"/>
  <c r="L17" i="35"/>
  <c r="G17" i="35"/>
  <c r="Q14" i="35"/>
  <c r="L14" i="35"/>
  <c r="G14" i="35"/>
  <c r="Q11" i="35"/>
  <c r="L11" i="35"/>
  <c r="G11" i="35"/>
  <c r="Q8" i="35"/>
  <c r="L8" i="35"/>
  <c r="G8" i="35"/>
  <c r="N65" i="35"/>
  <c r="O65" i="35"/>
  <c r="P65" i="35"/>
  <c r="M65" i="35"/>
  <c r="I65" i="35"/>
  <c r="J65" i="35"/>
  <c r="K65" i="35"/>
  <c r="H65" i="35"/>
  <c r="D65" i="35"/>
  <c r="E65" i="35"/>
  <c r="F65" i="35"/>
  <c r="C65" i="35"/>
  <c r="Q5" i="35"/>
  <c r="L5" i="35"/>
  <c r="G5" i="35"/>
  <c r="O44" i="40"/>
  <c r="P44" i="40"/>
  <c r="N44" i="40"/>
  <c r="M44" i="40"/>
  <c r="I44" i="40"/>
  <c r="J44" i="40"/>
  <c r="K44" i="40"/>
  <c r="H44" i="40"/>
  <c r="G44" i="40"/>
  <c r="D44" i="40"/>
  <c r="E44" i="40"/>
  <c r="F44" i="40"/>
  <c r="C44" i="40"/>
  <c r="E45" i="81"/>
  <c r="I8" i="4" s="1"/>
  <c r="I35" i="4" s="1"/>
  <c r="F45" i="81"/>
  <c r="J8" i="4" s="1"/>
  <c r="G45" i="81"/>
  <c r="K8" i="4" s="1"/>
  <c r="K35" i="4" s="1"/>
  <c r="D45" i="81"/>
  <c r="H8" i="4" s="1"/>
  <c r="H35" i="4" s="1"/>
  <c r="E68" i="81"/>
  <c r="N8" i="4" s="1"/>
  <c r="E14" i="66" s="1"/>
  <c r="F68" i="81"/>
  <c r="O8" i="4" s="1"/>
  <c r="E15" i="66" s="1"/>
  <c r="G68" i="81"/>
  <c r="P8" i="4" s="1"/>
  <c r="E16" i="66" s="1"/>
  <c r="D68" i="81"/>
  <c r="M8" i="4" s="1"/>
  <c r="H65" i="81"/>
  <c r="H62" i="81"/>
  <c r="H59" i="81"/>
  <c r="H56" i="81"/>
  <c r="H53" i="81"/>
  <c r="H50" i="81"/>
  <c r="H42" i="81"/>
  <c r="H39" i="81"/>
  <c r="H36" i="81"/>
  <c r="H33" i="81"/>
  <c r="H30" i="81"/>
  <c r="H29" i="81"/>
  <c r="H27" i="81"/>
  <c r="E22" i="81"/>
  <c r="D8" i="4" s="1"/>
  <c r="F22" i="81"/>
  <c r="E8" i="4" s="1"/>
  <c r="G22" i="81"/>
  <c r="F8" i="4" s="1"/>
  <c r="D22" i="81"/>
  <c r="C8" i="4" s="1"/>
  <c r="H18" i="81"/>
  <c r="H19" i="81"/>
  <c r="H15" i="81"/>
  <c r="H16" i="81"/>
  <c r="H12" i="81"/>
  <c r="H13" i="81"/>
  <c r="H9" i="81"/>
  <c r="H10" i="81"/>
  <c r="H6" i="81"/>
  <c r="H7" i="81"/>
  <c r="H4" i="81"/>
  <c r="V15" i="4"/>
  <c r="D8" i="2" s="1"/>
  <c r="V12" i="4"/>
  <c r="D7" i="2" s="1"/>
  <c r="V21" i="4"/>
  <c r="D10" i="2" s="1"/>
  <c r="V18" i="4"/>
  <c r="D9" i="2" s="1"/>
  <c r="E22" i="66" l="1"/>
  <c r="F24" i="2"/>
  <c r="L8" i="4"/>
  <c r="L35" i="4" s="1"/>
  <c r="J35" i="4"/>
  <c r="R71" i="33"/>
  <c r="R49" i="35"/>
  <c r="R20" i="35"/>
  <c r="E29" i="66"/>
  <c r="E35" i="66"/>
  <c r="R5" i="35"/>
  <c r="R35" i="35"/>
  <c r="R14" i="35"/>
  <c r="E23" i="66"/>
  <c r="E6" i="66"/>
  <c r="F35" i="4"/>
  <c r="E5" i="66"/>
  <c r="E35" i="4"/>
  <c r="E34" i="66"/>
  <c r="E4" i="66"/>
  <c r="H45" i="81"/>
  <c r="H68" i="81"/>
  <c r="E25" i="66"/>
  <c r="E27" i="66"/>
  <c r="E32" i="66"/>
  <c r="G65" i="35"/>
  <c r="R8" i="35"/>
  <c r="E28" i="66"/>
  <c r="E3" i="66"/>
  <c r="C35" i="4"/>
  <c r="E24" i="66"/>
  <c r="E30" i="66"/>
  <c r="E33" i="66"/>
  <c r="R34" i="35"/>
  <c r="R57" i="35"/>
  <c r="R38" i="35"/>
  <c r="R30" i="35"/>
  <c r="R20" i="33"/>
  <c r="S20" i="33" s="1"/>
  <c r="F20" i="2" s="1"/>
  <c r="E13" i="66"/>
  <c r="E17" i="66" s="1"/>
  <c r="Q8" i="4"/>
  <c r="Q35" i="4" s="1"/>
  <c r="M70" i="33"/>
  <c r="M77" i="33" s="1"/>
  <c r="M35" i="4"/>
  <c r="E8" i="66"/>
  <c r="P35" i="4"/>
  <c r="T8" i="4"/>
  <c r="O35" i="4"/>
  <c r="E9" i="66"/>
  <c r="D35" i="4"/>
  <c r="G8" i="4"/>
  <c r="G35" i="4" s="1"/>
  <c r="R11" i="35"/>
  <c r="R46" i="35"/>
  <c r="R62" i="35"/>
  <c r="R41" i="35"/>
  <c r="R33" i="35"/>
  <c r="R61" i="35"/>
  <c r="R26" i="35"/>
  <c r="R59" i="35"/>
  <c r="R32" i="35"/>
  <c r="R17" i="35"/>
  <c r="R58" i="35"/>
  <c r="R39" i="35"/>
  <c r="R23" i="35"/>
  <c r="R44" i="40"/>
  <c r="F17" i="2" s="1"/>
  <c r="Q44" i="40"/>
  <c r="R60" i="35"/>
  <c r="R51" i="35"/>
  <c r="R48" i="35"/>
  <c r="R43" i="35"/>
  <c r="R42" i="35"/>
  <c r="R40" i="35"/>
  <c r="R25" i="35"/>
  <c r="R22" i="35"/>
  <c r="S66" i="33"/>
  <c r="R59" i="33"/>
  <c r="S50" i="33"/>
  <c r="S42" i="33"/>
  <c r="H58" i="33"/>
  <c r="S61" i="33" s="1"/>
  <c r="S44" i="33"/>
  <c r="S51" i="33"/>
  <c r="S43" i="33"/>
  <c r="S41" i="33"/>
  <c r="S53" i="33"/>
  <c r="S37" i="33"/>
  <c r="S52" i="33"/>
  <c r="S49" i="33"/>
  <c r="S25" i="33"/>
  <c r="M59" i="33"/>
  <c r="H59" i="33"/>
  <c r="M58" i="33"/>
  <c r="S45" i="33"/>
  <c r="S56" i="33"/>
  <c r="S48" i="33"/>
  <c r="S40" i="33"/>
  <c r="S55" i="33"/>
  <c r="S47" i="33"/>
  <c r="S39" i="33"/>
  <c r="S54" i="33"/>
  <c r="S46" i="33"/>
  <c r="S38" i="33"/>
  <c r="S28" i="33"/>
  <c r="H35" i="33"/>
  <c r="M35" i="33"/>
  <c r="S24" i="33"/>
  <c r="S27" i="33"/>
  <c r="S31" i="33"/>
  <c r="S23" i="33"/>
  <c r="S26" i="33"/>
  <c r="S30" i="33"/>
  <c r="S22" i="33"/>
  <c r="S29" i="33"/>
  <c r="S32" i="33"/>
  <c r="R35" i="33"/>
  <c r="R8" i="33"/>
  <c r="S8" i="33" s="1"/>
  <c r="F19" i="2" s="1"/>
  <c r="S5" i="33"/>
  <c r="R31" i="35"/>
  <c r="R27" i="35"/>
  <c r="R47" i="35"/>
  <c r="R50" i="35"/>
  <c r="R29" i="35"/>
  <c r="R53" i="35"/>
  <c r="R45" i="35"/>
  <c r="R37" i="35"/>
  <c r="R52" i="35"/>
  <c r="R44" i="35"/>
  <c r="R36" i="35"/>
  <c r="R28" i="35"/>
  <c r="R24" i="35"/>
  <c r="Q65" i="35"/>
  <c r="L65" i="35"/>
  <c r="H22" i="81"/>
  <c r="E26" i="66" l="1"/>
  <c r="E39" i="66"/>
  <c r="E38" i="66"/>
  <c r="R8" i="4"/>
  <c r="E36" i="66"/>
  <c r="E31" i="66"/>
  <c r="E37" i="66"/>
  <c r="E40" i="66"/>
  <c r="S8" i="4"/>
  <c r="T35" i="4"/>
  <c r="E10" i="66"/>
  <c r="U35" i="4"/>
  <c r="E11" i="66"/>
  <c r="U8" i="4"/>
  <c r="N35" i="4"/>
  <c r="R35" i="4"/>
  <c r="S65" i="33"/>
  <c r="S59" i="33"/>
  <c r="F22" i="2" s="1"/>
  <c r="S35" i="33"/>
  <c r="F21" i="2" s="1"/>
  <c r="R65" i="35"/>
  <c r="F18" i="2" s="1"/>
  <c r="E42" i="66" l="1"/>
  <c r="V8" i="4"/>
  <c r="F5" i="2" s="1"/>
  <c r="F3" i="2" s="1"/>
  <c r="S35" i="4"/>
  <c r="V35" i="4" s="1"/>
  <c r="K9" i="102" l="1"/>
  <c r="K19" i="112" l="1"/>
  <c r="H55" i="104"/>
  <c r="K33" i="98"/>
  <c r="C49" i="107" l="1"/>
  <c r="F50" i="106"/>
  <c r="E50" i="106"/>
  <c r="D50" i="106"/>
  <c r="C50" i="106"/>
  <c r="H55" i="105"/>
  <c r="H54" i="105"/>
  <c r="H46" i="105"/>
  <c r="H51" i="105"/>
  <c r="H50" i="105"/>
  <c r="H49" i="105"/>
  <c r="H48" i="105"/>
  <c r="H47" i="105"/>
  <c r="H45" i="105"/>
  <c r="H42" i="105"/>
  <c r="H41" i="105"/>
  <c r="H40" i="105"/>
  <c r="H39" i="105"/>
  <c r="H38" i="105"/>
  <c r="H54" i="104"/>
  <c r="H51" i="104"/>
  <c r="H50" i="104"/>
  <c r="H49" i="104"/>
  <c r="H48" i="104"/>
  <c r="H47" i="104"/>
  <c r="H46" i="104"/>
  <c r="H45" i="104"/>
  <c r="H42" i="104"/>
  <c r="H41" i="104"/>
  <c r="H40" i="104"/>
  <c r="H39" i="104"/>
  <c r="H38" i="104"/>
  <c r="H37" i="104"/>
  <c r="K23" i="102"/>
  <c r="K22" i="102"/>
  <c r="K21" i="102"/>
  <c r="K20" i="102"/>
  <c r="K19" i="102"/>
  <c r="K18" i="102"/>
  <c r="K17" i="102"/>
  <c r="N16" i="102"/>
  <c r="L16" i="102"/>
  <c r="J16" i="102"/>
  <c r="I16" i="102"/>
  <c r="H16" i="102"/>
  <c r="G16" i="102"/>
  <c r="F16" i="102"/>
  <c r="E16" i="102"/>
  <c r="D16" i="102"/>
  <c r="K10" i="102"/>
  <c r="K8" i="102"/>
  <c r="K7" i="102"/>
  <c r="K6" i="102"/>
  <c r="L4" i="102"/>
  <c r="J4" i="102"/>
  <c r="I4" i="102"/>
  <c r="H4" i="102"/>
  <c r="G4" i="102"/>
  <c r="F4" i="102"/>
  <c r="E4" i="102"/>
  <c r="D4" i="102"/>
  <c r="AA41" i="99"/>
  <c r="Z41" i="99"/>
  <c r="Y41" i="99"/>
  <c r="X41" i="99"/>
  <c r="W41" i="99"/>
  <c r="V41" i="99"/>
  <c r="U41" i="99"/>
  <c r="T41" i="99"/>
  <c r="S41" i="99"/>
  <c r="R41" i="99"/>
  <c r="Q41" i="99"/>
  <c r="P41" i="99"/>
  <c r="O41" i="99"/>
  <c r="N41" i="99"/>
  <c r="M41" i="99"/>
  <c r="L41" i="99"/>
  <c r="K41" i="99"/>
  <c r="J41" i="99"/>
  <c r="I41" i="99"/>
  <c r="H41" i="99"/>
  <c r="G41" i="99"/>
  <c r="F41" i="99"/>
  <c r="E41" i="99"/>
  <c r="AB40" i="99"/>
  <c r="AB39" i="99"/>
  <c r="AB38" i="99"/>
  <c r="AB37" i="99"/>
  <c r="AB36" i="99"/>
  <c r="AB35" i="99"/>
  <c r="Z20" i="99"/>
  <c r="Y20" i="99"/>
  <c r="X20" i="99"/>
  <c r="W20" i="99"/>
  <c r="V20" i="99"/>
  <c r="U20" i="99"/>
  <c r="T20" i="99"/>
  <c r="S20" i="99"/>
  <c r="R20" i="99"/>
  <c r="Q20" i="99"/>
  <c r="P20" i="99"/>
  <c r="O20" i="99"/>
  <c r="N20" i="99"/>
  <c r="M20" i="99"/>
  <c r="L20" i="99"/>
  <c r="K20" i="99"/>
  <c r="J20" i="99"/>
  <c r="I20" i="99"/>
  <c r="H20" i="99"/>
  <c r="G20" i="99"/>
  <c r="F20" i="99"/>
  <c r="E20" i="99"/>
  <c r="AB19" i="99"/>
  <c r="AB18" i="99"/>
  <c r="AB17" i="99"/>
  <c r="AB16" i="99"/>
  <c r="AB15" i="99"/>
  <c r="AB14" i="99"/>
  <c r="B40" i="98"/>
  <c r="AA33" i="98"/>
  <c r="Z33" i="98"/>
  <c r="Y33" i="98"/>
  <c r="X33" i="98"/>
  <c r="W33" i="98"/>
  <c r="V33" i="98"/>
  <c r="U33" i="98"/>
  <c r="T33" i="98"/>
  <c r="S33" i="98"/>
  <c r="R33" i="98"/>
  <c r="Q33" i="98"/>
  <c r="P33" i="98"/>
  <c r="O33" i="98"/>
  <c r="N33" i="98"/>
  <c r="M33" i="98"/>
  <c r="L33" i="98"/>
  <c r="J33" i="98"/>
  <c r="I33" i="98"/>
  <c r="H33" i="98"/>
  <c r="G33" i="98"/>
  <c r="F33" i="98"/>
  <c r="E33" i="98"/>
  <c r="D33" i="98"/>
  <c r="C33" i="98"/>
  <c r="B33" i="98"/>
  <c r="AA16" i="98"/>
  <c r="Z16" i="98"/>
  <c r="Y16" i="98"/>
  <c r="X16" i="98"/>
  <c r="W16" i="98"/>
  <c r="V16" i="98"/>
  <c r="U16" i="98"/>
  <c r="T16" i="98"/>
  <c r="S16" i="98"/>
  <c r="R16" i="98"/>
  <c r="Q16" i="98"/>
  <c r="P16" i="98"/>
  <c r="O16" i="98"/>
  <c r="N16" i="98"/>
  <c r="M16" i="98"/>
  <c r="L16" i="98"/>
  <c r="K16" i="98"/>
  <c r="J16" i="98"/>
  <c r="I16" i="98"/>
  <c r="H16" i="98"/>
  <c r="G16" i="98"/>
  <c r="F16" i="98"/>
  <c r="E16" i="98"/>
  <c r="D16" i="98"/>
  <c r="C16" i="98"/>
  <c r="B16" i="98"/>
  <c r="K4" i="102" l="1"/>
  <c r="I24" i="112"/>
  <c r="A21" i="103"/>
  <c r="J21" i="101"/>
  <c r="AB20" i="99"/>
  <c r="K16" i="102"/>
  <c r="AB41" i="99"/>
  <c r="I21" i="101"/>
  <c r="H37" i="105"/>
  <c r="I25" i="103" l="1"/>
  <c r="E25" i="70"/>
  <c r="M10" i="4" s="1"/>
  <c r="Q10" i="4" s="1"/>
  <c r="D25" i="70"/>
  <c r="M9" i="4" s="1"/>
  <c r="Q9" i="4" s="1"/>
  <c r="E18" i="70"/>
  <c r="H10" i="4" s="1"/>
  <c r="D18" i="70"/>
  <c r="H9" i="4" s="1"/>
  <c r="H10" i="70"/>
  <c r="G10" i="70"/>
  <c r="E10" i="70"/>
  <c r="D10" i="70"/>
  <c r="C9" i="4" s="1"/>
  <c r="L10" i="4" l="1"/>
  <c r="L9" i="4"/>
  <c r="C10" i="4"/>
  <c r="G10" i="4" s="1"/>
  <c r="F18" i="70"/>
  <c r="F25" i="70"/>
  <c r="D38" i="2"/>
  <c r="G25" i="70"/>
  <c r="AM70" i="43" l="1"/>
  <c r="F42" i="2" s="1"/>
  <c r="F41" i="2" s="1"/>
  <c r="E38" i="2"/>
  <c r="G38" i="2" s="1"/>
  <c r="H18" i="70"/>
  <c r="G18" i="70"/>
  <c r="I11" i="70"/>
  <c r="I12" i="70"/>
  <c r="I18" i="70" l="1"/>
  <c r="D57" i="33"/>
  <c r="D70" i="33"/>
  <c r="E70" i="33"/>
  <c r="F70" i="33"/>
  <c r="G70" i="33"/>
  <c r="K70" i="33"/>
  <c r="Q70" i="33"/>
  <c r="P70" i="33"/>
  <c r="N70" i="33"/>
  <c r="L69" i="33"/>
  <c r="K69" i="33"/>
  <c r="I69" i="33"/>
  <c r="E69" i="33"/>
  <c r="D69" i="33"/>
  <c r="O70" i="33"/>
  <c r="L70" i="33"/>
  <c r="J70" i="33"/>
  <c r="I70" i="33"/>
  <c r="Q69" i="33"/>
  <c r="P69" i="33"/>
  <c r="O69" i="33"/>
  <c r="J69" i="33"/>
  <c r="G69" i="33"/>
  <c r="F69" i="33"/>
  <c r="R69" i="33" l="1"/>
  <c r="R70" i="33"/>
  <c r="H25" i="70"/>
  <c r="G26" i="70" l="1"/>
  <c r="H26" i="70"/>
  <c r="Q72" i="33" l="1"/>
  <c r="O75" i="33"/>
  <c r="I72" i="33"/>
  <c r="G62" i="82"/>
  <c r="F62" i="82"/>
  <c r="E62" i="82"/>
  <c r="J73" i="33" s="1"/>
  <c r="G61" i="82"/>
  <c r="F61" i="82"/>
  <c r="E61" i="82"/>
  <c r="G72" i="33"/>
  <c r="G67" i="81"/>
  <c r="P7" i="4" s="1"/>
  <c r="D16" i="66" s="1"/>
  <c r="F67" i="81"/>
  <c r="O7" i="4" s="1"/>
  <c r="D15" i="66" s="1"/>
  <c r="E67" i="81"/>
  <c r="N7" i="4" s="1"/>
  <c r="G66" i="81"/>
  <c r="P6" i="4" s="1"/>
  <c r="C16" i="66" s="1"/>
  <c r="F66" i="81"/>
  <c r="O6" i="4" s="1"/>
  <c r="C15" i="66" s="1"/>
  <c r="E66" i="81"/>
  <c r="N6" i="4" s="1"/>
  <c r="D67" i="81"/>
  <c r="M7" i="4" s="1"/>
  <c r="D66" i="81"/>
  <c r="M6" i="4" s="1"/>
  <c r="D44" i="81"/>
  <c r="H7" i="4" s="1"/>
  <c r="H34" i="4" s="1"/>
  <c r="D43" i="81"/>
  <c r="H6" i="4" s="1"/>
  <c r="G44" i="81"/>
  <c r="K7" i="4" s="1"/>
  <c r="K34" i="4" s="1"/>
  <c r="F44" i="81"/>
  <c r="J7" i="4" s="1"/>
  <c r="J34" i="4" s="1"/>
  <c r="E44" i="81"/>
  <c r="I7" i="4" s="1"/>
  <c r="G43" i="81"/>
  <c r="K6" i="4" s="1"/>
  <c r="K33" i="4" s="1"/>
  <c r="K36" i="4" s="1"/>
  <c r="F43" i="81"/>
  <c r="J6" i="4" s="1"/>
  <c r="J33" i="4" s="1"/>
  <c r="E43" i="81"/>
  <c r="I6" i="4" s="1"/>
  <c r="I33" i="4" s="1"/>
  <c r="G21" i="81"/>
  <c r="F7" i="4" s="1"/>
  <c r="F21" i="81"/>
  <c r="E7" i="4" s="1"/>
  <c r="E21" i="81"/>
  <c r="D7" i="4" s="1"/>
  <c r="D4" i="66" s="1"/>
  <c r="G20" i="81"/>
  <c r="F6" i="4" s="1"/>
  <c r="F20" i="81"/>
  <c r="E6" i="4" s="1"/>
  <c r="E20" i="81"/>
  <c r="D6" i="4" s="1"/>
  <c r="D21" i="81"/>
  <c r="C7" i="4" s="1"/>
  <c r="D20" i="81"/>
  <c r="C6" i="4" s="1"/>
  <c r="K72" i="33" l="1"/>
  <c r="F100" i="82"/>
  <c r="L72" i="33"/>
  <c r="G100" i="82"/>
  <c r="G101" i="82"/>
  <c r="L73" i="33"/>
  <c r="E100" i="82"/>
  <c r="J72" i="33"/>
  <c r="K73" i="33"/>
  <c r="F101" i="82"/>
  <c r="L7" i="4"/>
  <c r="L34" i="4" s="1"/>
  <c r="I34" i="4"/>
  <c r="I36" i="4" s="1"/>
  <c r="J36" i="4"/>
  <c r="L6" i="4"/>
  <c r="L33" i="4" s="1"/>
  <c r="H33" i="4"/>
  <c r="H36" i="4" s="1"/>
  <c r="R72" i="33"/>
  <c r="R73" i="33"/>
  <c r="C6" i="66"/>
  <c r="H72" i="33"/>
  <c r="H75" i="33" s="1"/>
  <c r="H73" i="33"/>
  <c r="D6" i="66"/>
  <c r="M72" i="33"/>
  <c r="M75" i="33" s="1"/>
  <c r="D5" i="66"/>
  <c r="M73" i="33"/>
  <c r="M76" i="33" s="1"/>
  <c r="D3" i="66"/>
  <c r="C4" i="66"/>
  <c r="D33" i="4"/>
  <c r="G6" i="4"/>
  <c r="C3" i="66"/>
  <c r="D8" i="66"/>
  <c r="C11" i="66"/>
  <c r="D10" i="66"/>
  <c r="C10" i="66"/>
  <c r="C14" i="66"/>
  <c r="D14" i="66"/>
  <c r="D11" i="66"/>
  <c r="C34" i="4"/>
  <c r="G7" i="4"/>
  <c r="G34" i="4" s="1"/>
  <c r="D76" i="33"/>
  <c r="I20" i="70"/>
  <c r="I19" i="70"/>
  <c r="I9" i="70"/>
  <c r="I8" i="70"/>
  <c r="I7" i="70"/>
  <c r="I6" i="70"/>
  <c r="I5" i="70"/>
  <c r="I4" i="70"/>
  <c r="L36" i="4" l="1"/>
  <c r="U7" i="4"/>
  <c r="U6" i="4"/>
  <c r="S72" i="33"/>
  <c r="T7" i="4"/>
  <c r="T6" i="4"/>
  <c r="S6" i="4"/>
  <c r="C9" i="66"/>
  <c r="R6" i="4"/>
  <c r="C8" i="66"/>
  <c r="R7" i="4"/>
  <c r="Q7" i="4"/>
  <c r="Q34" i="4" s="1"/>
  <c r="D13" i="66"/>
  <c r="Q6" i="4"/>
  <c r="C13" i="66"/>
  <c r="S7" i="4"/>
  <c r="D9" i="66"/>
  <c r="E12" i="66"/>
  <c r="E7" i="66"/>
  <c r="I25" i="70"/>
  <c r="H65" i="82"/>
  <c r="H34" i="82"/>
  <c r="H2" i="82"/>
  <c r="H29" i="82" s="1"/>
  <c r="E18" i="66" l="1"/>
  <c r="D75" i="33"/>
  <c r="E75" i="33"/>
  <c r="E76" i="33"/>
  <c r="E107" i="82"/>
  <c r="G106" i="82"/>
  <c r="H64" i="81"/>
  <c r="H63" i="81"/>
  <c r="H61" i="81"/>
  <c r="H60" i="81"/>
  <c r="H58" i="81"/>
  <c r="H57" i="81"/>
  <c r="H55" i="81"/>
  <c r="H54" i="81"/>
  <c r="H52" i="81"/>
  <c r="H51" i="81"/>
  <c r="H49" i="81"/>
  <c r="H48" i="81"/>
  <c r="H41" i="81"/>
  <c r="H40" i="81"/>
  <c r="H38" i="81"/>
  <c r="H37" i="81"/>
  <c r="H35" i="81"/>
  <c r="H34" i="81"/>
  <c r="H32" i="81"/>
  <c r="H31" i="81"/>
  <c r="H28" i="81"/>
  <c r="H26" i="81"/>
  <c r="H25" i="81"/>
  <c r="G107" i="82" l="1"/>
  <c r="H100" i="82"/>
  <c r="F107" i="82"/>
  <c r="H101" i="82"/>
  <c r="H103" i="82"/>
  <c r="E106" i="82"/>
  <c r="F106" i="82"/>
  <c r="D107" i="82"/>
  <c r="H104" i="82"/>
  <c r="H66" i="81"/>
  <c r="H61" i="82"/>
  <c r="H92" i="82"/>
  <c r="H67" i="81"/>
  <c r="H93" i="82"/>
  <c r="H43" i="81"/>
  <c r="H44" i="81"/>
  <c r="H62" i="82"/>
  <c r="D106" i="82"/>
  <c r="H97" i="82"/>
  <c r="H107" i="82" l="1"/>
  <c r="E24" i="2" s="1"/>
  <c r="H106" i="82"/>
  <c r="D24" i="2" s="1"/>
  <c r="H2" i="81"/>
  <c r="H17" i="81"/>
  <c r="H14" i="81"/>
  <c r="H11" i="81"/>
  <c r="H8" i="81"/>
  <c r="H5" i="81"/>
  <c r="H3" i="81"/>
  <c r="C33" i="4"/>
  <c r="C36" i="4" l="1"/>
  <c r="H21" i="81"/>
  <c r="F34" i="4"/>
  <c r="H20" i="81"/>
  <c r="E25" i="2"/>
  <c r="D25" i="2"/>
  <c r="F16" i="66" l="1"/>
  <c r="F10" i="66"/>
  <c r="F6" i="66"/>
  <c r="F15" i="66"/>
  <c r="F11" i="66"/>
  <c r="F9" i="66"/>
  <c r="F14" i="66"/>
  <c r="G25" i="2"/>
  <c r="F4" i="66"/>
  <c r="D18" i="69"/>
  <c r="C18" i="69"/>
  <c r="D13" i="69"/>
  <c r="C13" i="69"/>
  <c r="C8" i="69"/>
  <c r="D19" i="69" l="1"/>
  <c r="C19" i="69"/>
  <c r="D34" i="4"/>
  <c r="P34" i="4"/>
  <c r="O34" i="4"/>
  <c r="N34" i="4"/>
  <c r="E34" i="4"/>
  <c r="P33" i="4"/>
  <c r="O33" i="4"/>
  <c r="N33" i="4"/>
  <c r="F33" i="4"/>
  <c r="U34" i="4" l="1"/>
  <c r="S33" i="4"/>
  <c r="S34" i="4"/>
  <c r="T34" i="4"/>
  <c r="U33" i="4"/>
  <c r="V7" i="4"/>
  <c r="E5" i="2" s="1"/>
  <c r="V6" i="4"/>
  <c r="D5" i="2" s="1"/>
  <c r="F19" i="69"/>
  <c r="E26" i="2"/>
  <c r="O36" i="4"/>
  <c r="D26" i="2"/>
  <c r="F36" i="4"/>
  <c r="D36" i="4"/>
  <c r="N36" i="4"/>
  <c r="P36" i="4"/>
  <c r="S36" i="4" l="1"/>
  <c r="G26" i="2"/>
  <c r="U36" i="4"/>
  <c r="V30" i="4"/>
  <c r="Q58" i="33"/>
  <c r="P58" i="33"/>
  <c r="O58" i="33"/>
  <c r="L58" i="33"/>
  <c r="K58" i="33"/>
  <c r="J58" i="33"/>
  <c r="G58" i="33"/>
  <c r="F58" i="33"/>
  <c r="E58" i="33"/>
  <c r="Q57" i="33"/>
  <c r="P57" i="33"/>
  <c r="O57" i="33"/>
  <c r="N57" i="33"/>
  <c r="L57" i="33"/>
  <c r="K57" i="33"/>
  <c r="J57" i="33"/>
  <c r="I57" i="33"/>
  <c r="G57" i="33"/>
  <c r="F57" i="33"/>
  <c r="E57" i="33"/>
  <c r="V31" i="4"/>
  <c r="AQ69" i="43"/>
  <c r="G5" i="2" l="1"/>
  <c r="AQ70" i="43"/>
  <c r="R77" i="33"/>
  <c r="R57" i="33"/>
  <c r="R58" i="33"/>
  <c r="S58" i="33" s="1"/>
  <c r="E39" i="2"/>
  <c r="D39" i="2"/>
  <c r="AN69" i="43"/>
  <c r="D26" i="70"/>
  <c r="R9" i="4" s="1"/>
  <c r="I24" i="70"/>
  <c r="I23" i="70"/>
  <c r="I22" i="70"/>
  <c r="I21" i="70"/>
  <c r="I17" i="70"/>
  <c r="I16" i="70"/>
  <c r="I15" i="70"/>
  <c r="I13" i="70"/>
  <c r="I3" i="70"/>
  <c r="E13" i="2"/>
  <c r="D13" i="2"/>
  <c r="G39" i="2" l="1"/>
  <c r="AP70" i="43"/>
  <c r="AN70" i="43"/>
  <c r="I17" i="2"/>
  <c r="E14" i="2"/>
  <c r="AO70" i="43"/>
  <c r="G13" i="2"/>
  <c r="M33" i="4"/>
  <c r="F3" i="66"/>
  <c r="M34" i="4"/>
  <c r="E26" i="70"/>
  <c r="R10" i="4" s="1"/>
  <c r="F10" i="70"/>
  <c r="G12" i="2" l="1"/>
  <c r="D14" i="2"/>
  <c r="G14" i="2" s="1"/>
  <c r="I10" i="70"/>
  <c r="C5" i="66"/>
  <c r="F5" i="66" s="1"/>
  <c r="C17" i="66"/>
  <c r="F13" i="66"/>
  <c r="M36" i="4"/>
  <c r="F26" i="70"/>
  <c r="I26" i="70" s="1"/>
  <c r="R34" i="4"/>
  <c r="F8" i="66"/>
  <c r="V10" i="4"/>
  <c r="E6" i="2" s="1"/>
  <c r="R33" i="4"/>
  <c r="V9" i="4" l="1"/>
  <c r="D6" i="2" s="1"/>
  <c r="G9" i="4"/>
  <c r="G33" i="4" s="1"/>
  <c r="G36" i="4" s="1"/>
  <c r="E33" i="4"/>
  <c r="R36" i="4"/>
  <c r="Q76" i="33"/>
  <c r="P76" i="33"/>
  <c r="O76" i="33"/>
  <c r="N76" i="33"/>
  <c r="L76" i="33"/>
  <c r="K76" i="33"/>
  <c r="J76" i="33"/>
  <c r="I76" i="33"/>
  <c r="G76" i="33"/>
  <c r="F76" i="33"/>
  <c r="Q75" i="33"/>
  <c r="P75" i="33"/>
  <c r="N75" i="33"/>
  <c r="L75" i="33"/>
  <c r="K75" i="33"/>
  <c r="J75" i="33"/>
  <c r="I75" i="33"/>
  <c r="G75" i="33"/>
  <c r="F75" i="33"/>
  <c r="D3" i="2" l="1"/>
  <c r="R76" i="33"/>
  <c r="E36" i="4"/>
  <c r="T36" i="4" s="1"/>
  <c r="T33" i="4"/>
  <c r="R75" i="33"/>
  <c r="S75" i="33" s="1"/>
  <c r="E36" i="2"/>
  <c r="D36" i="2"/>
  <c r="A16" i="2"/>
  <c r="G36" i="2" l="1"/>
  <c r="E45" i="2"/>
  <c r="D43" i="2"/>
  <c r="Q34" i="33"/>
  <c r="P34" i="33"/>
  <c r="O34" i="33"/>
  <c r="N34" i="33"/>
  <c r="L34" i="33"/>
  <c r="K34" i="33"/>
  <c r="J34" i="33"/>
  <c r="I34" i="33"/>
  <c r="G34" i="33"/>
  <c r="F34" i="33"/>
  <c r="E34" i="33"/>
  <c r="Q33" i="33"/>
  <c r="P33" i="33"/>
  <c r="O33" i="33"/>
  <c r="N33" i="33"/>
  <c r="L33" i="33"/>
  <c r="K33" i="33"/>
  <c r="J33" i="33"/>
  <c r="I33" i="33"/>
  <c r="G33" i="33"/>
  <c r="F33" i="33"/>
  <c r="E33" i="33"/>
  <c r="Q19" i="33"/>
  <c r="P19" i="33"/>
  <c r="O19" i="33"/>
  <c r="N19" i="33"/>
  <c r="L19" i="33"/>
  <c r="K19" i="33"/>
  <c r="J19" i="33"/>
  <c r="I19" i="33"/>
  <c r="G19" i="33"/>
  <c r="F19" i="33"/>
  <c r="E19" i="33"/>
  <c r="Q18" i="33"/>
  <c r="P18" i="33"/>
  <c r="O18" i="33"/>
  <c r="N18" i="33"/>
  <c r="R18" i="33" s="1"/>
  <c r="L18" i="33"/>
  <c r="K18" i="33"/>
  <c r="J18" i="33"/>
  <c r="I18" i="33"/>
  <c r="G18" i="33"/>
  <c r="F18" i="33"/>
  <c r="E18" i="33"/>
  <c r="Q7" i="33"/>
  <c r="P7" i="33"/>
  <c r="O7" i="33"/>
  <c r="N7" i="33"/>
  <c r="L7" i="33"/>
  <c r="K7" i="33"/>
  <c r="J7" i="33"/>
  <c r="I7" i="33"/>
  <c r="G7" i="33"/>
  <c r="F7" i="33"/>
  <c r="E7" i="33"/>
  <c r="Q6" i="33"/>
  <c r="P6" i="33"/>
  <c r="O6" i="33"/>
  <c r="N6" i="33"/>
  <c r="L6" i="33"/>
  <c r="K6" i="33"/>
  <c r="J6" i="33"/>
  <c r="I6" i="33"/>
  <c r="G6" i="33"/>
  <c r="F6" i="33"/>
  <c r="E6" i="33"/>
  <c r="D33" i="33"/>
  <c r="D19" i="33"/>
  <c r="D18" i="33"/>
  <c r="D7" i="33"/>
  <c r="R36" i="33"/>
  <c r="R21" i="33"/>
  <c r="R9" i="33"/>
  <c r="R4" i="33"/>
  <c r="R3" i="33"/>
  <c r="M36" i="33"/>
  <c r="M21" i="33"/>
  <c r="M9" i="33"/>
  <c r="M18" i="33" s="1"/>
  <c r="M4" i="33"/>
  <c r="M7" i="33" s="1"/>
  <c r="M3" i="33"/>
  <c r="M6" i="33" s="1"/>
  <c r="H36" i="33"/>
  <c r="H21" i="33"/>
  <c r="H9" i="33"/>
  <c r="H18" i="33" s="1"/>
  <c r="H4" i="33"/>
  <c r="H7" i="33" s="1"/>
  <c r="H3" i="33"/>
  <c r="H6" i="33" s="1"/>
  <c r="O64" i="35"/>
  <c r="O63" i="35"/>
  <c r="K64" i="35"/>
  <c r="K63" i="35"/>
  <c r="H64" i="35"/>
  <c r="H63" i="35"/>
  <c r="P64" i="35"/>
  <c r="M64" i="35"/>
  <c r="P63" i="35"/>
  <c r="N63" i="35"/>
  <c r="M63" i="35"/>
  <c r="J64" i="35"/>
  <c r="I64" i="35"/>
  <c r="J63" i="35"/>
  <c r="I63" i="35"/>
  <c r="F64" i="35"/>
  <c r="E64" i="35"/>
  <c r="D64" i="35"/>
  <c r="F63" i="35"/>
  <c r="E63" i="35"/>
  <c r="D63" i="35"/>
  <c r="C64" i="35"/>
  <c r="C63" i="35"/>
  <c r="Q21" i="35"/>
  <c r="Q19" i="35"/>
  <c r="Q18" i="35"/>
  <c r="Q16" i="35"/>
  <c r="Q15" i="35"/>
  <c r="Q13" i="35"/>
  <c r="Q12" i="35"/>
  <c r="Q10" i="35"/>
  <c r="Q9" i="35"/>
  <c r="Q7" i="35"/>
  <c r="Q6" i="35"/>
  <c r="Q4" i="35"/>
  <c r="Q3" i="35"/>
  <c r="L21" i="35"/>
  <c r="L19" i="35"/>
  <c r="L18" i="35"/>
  <c r="L16" i="35"/>
  <c r="L15" i="35"/>
  <c r="L13" i="35"/>
  <c r="L12" i="35"/>
  <c r="L10" i="35"/>
  <c r="L9" i="35"/>
  <c r="L7" i="35"/>
  <c r="L6" i="35"/>
  <c r="L4" i="35"/>
  <c r="L3" i="35"/>
  <c r="G21" i="35"/>
  <c r="G19" i="35"/>
  <c r="G18" i="35"/>
  <c r="G16" i="35"/>
  <c r="G15" i="35"/>
  <c r="G13" i="35"/>
  <c r="G12" i="35"/>
  <c r="G10" i="35"/>
  <c r="G9" i="35"/>
  <c r="G7" i="35"/>
  <c r="G6" i="35"/>
  <c r="G4" i="35"/>
  <c r="G3" i="35"/>
  <c r="J43" i="40"/>
  <c r="J42" i="40"/>
  <c r="H42" i="40"/>
  <c r="P43" i="40"/>
  <c r="O43" i="40"/>
  <c r="N43" i="40"/>
  <c r="M43" i="40"/>
  <c r="K43" i="40"/>
  <c r="I43" i="40"/>
  <c r="H43" i="40"/>
  <c r="F43" i="40"/>
  <c r="E43" i="40"/>
  <c r="D43" i="40"/>
  <c r="P42" i="40"/>
  <c r="O42" i="40"/>
  <c r="N42" i="40"/>
  <c r="M42" i="40"/>
  <c r="K42" i="40"/>
  <c r="I42" i="40"/>
  <c r="F42" i="40"/>
  <c r="E42" i="40"/>
  <c r="D42" i="40"/>
  <c r="C43" i="40"/>
  <c r="C42" i="40"/>
  <c r="Q3" i="40"/>
  <c r="G3" i="40"/>
  <c r="V22" i="4"/>
  <c r="E10" i="2" s="1"/>
  <c r="V19" i="4"/>
  <c r="E9" i="2" s="1"/>
  <c r="Q33" i="4"/>
  <c r="Q36" i="4" s="1"/>
  <c r="D28" i="66" l="1"/>
  <c r="D45" i="2"/>
  <c r="G43" i="2"/>
  <c r="G45" i="2" s="1"/>
  <c r="D23" i="66"/>
  <c r="D24" i="66"/>
  <c r="C33" i="66"/>
  <c r="S18" i="33"/>
  <c r="D34" i="66"/>
  <c r="C24" i="66"/>
  <c r="D29" i="66"/>
  <c r="G64" i="35"/>
  <c r="C32" i="66"/>
  <c r="G63" i="35"/>
  <c r="D30" i="66"/>
  <c r="D22" i="66"/>
  <c r="C28" i="66"/>
  <c r="C34" i="66"/>
  <c r="D25" i="66"/>
  <c r="D32" i="66"/>
  <c r="C27" i="66"/>
  <c r="C25" i="66"/>
  <c r="D35" i="66"/>
  <c r="C23" i="66"/>
  <c r="C30" i="66"/>
  <c r="C35" i="66"/>
  <c r="D27" i="66"/>
  <c r="D33" i="66"/>
  <c r="C29" i="66"/>
  <c r="R19" i="33"/>
  <c r="S19" i="33" s="1"/>
  <c r="E41" i="66"/>
  <c r="V13" i="4"/>
  <c r="E7" i="2" s="1"/>
  <c r="R12" i="35"/>
  <c r="V33" i="4"/>
  <c r="M57" i="33"/>
  <c r="R13" i="35"/>
  <c r="H57" i="33"/>
  <c r="R10" i="35"/>
  <c r="R3" i="35"/>
  <c r="R15" i="35"/>
  <c r="L64" i="35"/>
  <c r="L63" i="35"/>
  <c r="R4" i="35"/>
  <c r="R16" i="35"/>
  <c r="R6" i="35"/>
  <c r="R18" i="35"/>
  <c r="R9" i="35"/>
  <c r="R21" i="35"/>
  <c r="R7" i="35"/>
  <c r="R19" i="35"/>
  <c r="D17" i="66"/>
  <c r="F17" i="66" s="1"/>
  <c r="Q63" i="35"/>
  <c r="Q64" i="35"/>
  <c r="Q42" i="40"/>
  <c r="Q43" i="40"/>
  <c r="H33" i="33"/>
  <c r="S9" i="33"/>
  <c r="M33" i="33"/>
  <c r="M34" i="33"/>
  <c r="S3" i="33"/>
  <c r="R34" i="33"/>
  <c r="H34" i="33"/>
  <c r="S4" i="33"/>
  <c r="R6" i="33"/>
  <c r="S6" i="33" s="1"/>
  <c r="D19" i="2" s="1"/>
  <c r="S21" i="33"/>
  <c r="S36" i="33"/>
  <c r="R33" i="33"/>
  <c r="R7" i="33"/>
  <c r="S7" i="33" s="1"/>
  <c r="E19" i="2" s="1"/>
  <c r="R3" i="40"/>
  <c r="G43" i="40"/>
  <c r="G42" i="40"/>
  <c r="G9" i="2" l="1"/>
  <c r="F24" i="66"/>
  <c r="C39" i="66"/>
  <c r="D39" i="66"/>
  <c r="F33" i="66"/>
  <c r="F34" i="66"/>
  <c r="D40" i="66"/>
  <c r="F32" i="66"/>
  <c r="C36" i="66"/>
  <c r="C40" i="66"/>
  <c r="F25" i="66"/>
  <c r="D36" i="66"/>
  <c r="D37" i="66"/>
  <c r="D26" i="66"/>
  <c r="D38" i="66"/>
  <c r="C38" i="66"/>
  <c r="F23" i="66"/>
  <c r="F35" i="66"/>
  <c r="H69" i="33"/>
  <c r="S69" i="33" s="1"/>
  <c r="S57" i="33"/>
  <c r="D22" i="2" s="1"/>
  <c r="S33" i="33"/>
  <c r="D21" i="2" s="1"/>
  <c r="S34" i="33"/>
  <c r="E21" i="2" s="1"/>
  <c r="G10" i="2"/>
  <c r="E22" i="2"/>
  <c r="R63" i="35"/>
  <c r="R64" i="35"/>
  <c r="E18" i="2" s="1"/>
  <c r="R43" i="40"/>
  <c r="E17" i="2" s="1"/>
  <c r="D7" i="66"/>
  <c r="D20" i="2"/>
  <c r="E20" i="2"/>
  <c r="C31" i="66"/>
  <c r="D31" i="66"/>
  <c r="R42" i="40"/>
  <c r="F29" i="2"/>
  <c r="F28" i="2" s="1"/>
  <c r="E30" i="2"/>
  <c r="D31" i="2"/>
  <c r="G31" i="2" s="1"/>
  <c r="D33" i="2"/>
  <c r="G33" i="2" s="1"/>
  <c r="D34" i="2"/>
  <c r="D35" i="2"/>
  <c r="G35" i="2" s="1"/>
  <c r="D17" i="2" l="1"/>
  <c r="R47" i="40"/>
  <c r="D18" i="2"/>
  <c r="G18" i="2" s="1"/>
  <c r="R66" i="35"/>
  <c r="F39" i="66"/>
  <c r="F40" i="66"/>
  <c r="G7" i="2"/>
  <c r="D41" i="66"/>
  <c r="F36" i="66"/>
  <c r="F38" i="66"/>
  <c r="D42" i="66"/>
  <c r="G30" i="2"/>
  <c r="G17" i="2"/>
  <c r="G19" i="2"/>
  <c r="G20" i="2"/>
  <c r="G22" i="2"/>
  <c r="G24" i="2"/>
  <c r="S60" i="33"/>
  <c r="G21" i="2"/>
  <c r="E42" i="2"/>
  <c r="E41" i="2" s="1"/>
  <c r="D29" i="2"/>
  <c r="E34" i="2"/>
  <c r="D37" i="2"/>
  <c r="G37" i="2" s="1"/>
  <c r="D12" i="66"/>
  <c r="D18" i="66" s="1"/>
  <c r="C12" i="66"/>
  <c r="G32" i="2"/>
  <c r="C7" i="66"/>
  <c r="F7" i="66" s="1"/>
  <c r="D28" i="2" l="1"/>
  <c r="G34" i="2"/>
  <c r="E28" i="2"/>
  <c r="G4" i="2"/>
  <c r="F12" i="66"/>
  <c r="D42" i="2"/>
  <c r="D41" i="2" s="1"/>
  <c r="G41" i="2" s="1"/>
  <c r="H70" i="33"/>
  <c r="S64" i="33"/>
  <c r="G29" i="2"/>
  <c r="S70" i="33" l="1"/>
  <c r="G42" i="2"/>
  <c r="G28" i="2"/>
  <c r="H71" i="33"/>
  <c r="S71" i="33" s="1"/>
  <c r="F23" i="2" s="1"/>
  <c r="F16" i="2" s="1"/>
  <c r="S68" i="33"/>
  <c r="H76" i="33"/>
  <c r="S76" i="33" s="1"/>
  <c r="S73" i="33"/>
  <c r="G6" i="2"/>
  <c r="C18" i="66"/>
  <c r="F18" i="66" s="1"/>
  <c r="H77" i="33" l="1"/>
  <c r="S77" i="33" s="1"/>
  <c r="S74" i="33"/>
  <c r="D23" i="2"/>
  <c r="D6" i="33"/>
  <c r="C22" i="66" s="1"/>
  <c r="D16" i="2" l="1"/>
  <c r="F22" i="66"/>
  <c r="C37" i="66"/>
  <c r="C26" i="66"/>
  <c r="C42" i="66" l="1"/>
  <c r="F42" i="66" s="1"/>
  <c r="F26" i="66"/>
  <c r="C41" i="66"/>
  <c r="F41" i="66" s="1"/>
  <c r="F37" i="66"/>
  <c r="I6" i="2"/>
  <c r="F30" i="66"/>
  <c r="F29" i="66"/>
  <c r="V16" i="4" l="1"/>
  <c r="E8" i="2" s="1"/>
  <c r="E3" i="2" s="1"/>
  <c r="E23" i="2"/>
  <c r="E16" i="2" l="1"/>
  <c r="V36" i="4"/>
  <c r="V34" i="4"/>
  <c r="G23" i="2"/>
  <c r="G16" i="2" l="1"/>
  <c r="G8" i="2"/>
  <c r="G3" i="2" s="1"/>
  <c r="I8" i="2" l="1"/>
  <c r="F28" i="66"/>
  <c r="H9" i="2" l="1"/>
  <c r="H16" i="2" s="1"/>
  <c r="H45" i="2" s="1"/>
  <c r="F27" i="66"/>
  <c r="I11" i="2" l="1"/>
  <c r="F31" i="66"/>
  <c r="A8" i="2" l="1"/>
  <c r="A9" i="2" s="1"/>
  <c r="A10" i="2" s="1"/>
  <c r="A11" i="2" s="1"/>
  <c r="A12" i="2" l="1"/>
  <c r="A13" i="2" s="1"/>
  <c r="A17" i="2" l="1"/>
  <c r="A18" i="2" s="1"/>
  <c r="A19" i="2" s="1"/>
  <c r="A20" i="2" s="1"/>
  <c r="A21" i="2" s="1"/>
  <c r="A22" i="2" s="1"/>
  <c r="A23" i="2" s="1"/>
</calcChain>
</file>

<file path=xl/comments1.xml><?xml version="1.0" encoding="utf-8"?>
<comments xmlns="http://schemas.openxmlformats.org/spreadsheetml/2006/main">
  <authors>
    <author>BDJ-Bakhtiari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BDJ-Bakhtiari: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مرتضی محمدی</author>
  </authors>
  <commentList>
    <comment ref="O35" authorId="0" shapeId="0">
      <text>
        <r>
          <rPr>
            <b/>
            <sz val="9"/>
            <color indexed="81"/>
            <rFont val="Tahoma"/>
            <family val="2"/>
          </rPr>
          <t>از این تعداد 15 تخت بستری و 5 تخت سرپایی است.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از این تعداد 8 تخت بستری و 2 تخت سرپایی است.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از این تعداد 50 تخت بستری و 10 تخت سرپایی است.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7" authorId="0" shapeId="0">
      <text>
        <r>
          <rPr>
            <b/>
            <sz val="9"/>
            <color indexed="81"/>
            <rFont val="Tahoma"/>
            <family val="2"/>
          </rPr>
          <t>داخلی (48) - نورولوژی (24)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7" authorId="0" shapeId="0">
      <text>
        <r>
          <rPr>
            <b/>
            <sz val="11"/>
            <color indexed="81"/>
            <rFont val="B Yagut"/>
            <charset val="178"/>
          </rPr>
          <t>جراحی عمومی (48) - جراحی مغز و اعصاب (48) - جراحی عروق (11) - جراحی کلیه و مجاری ادراری (24) - جراحی فک و صورت (8) - جراحی ترمیمی (11) - توراکس (15)- ENT (27) -چشم (21) - ارتوپدی (48) - سرطان (14)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8" authorId="0" shapeId="0">
      <text>
        <r>
          <rPr>
            <b/>
            <sz val="9"/>
            <color indexed="81"/>
            <rFont val="Tahoma"/>
            <family val="2"/>
          </rPr>
          <t>از این تعداد 15 تخت بستری و 4تخت سرپایی است.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از این تعداد 8 تخت بستری و 2 تخت سرپایی است.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 xml:space="preserve">از این تعداد 22 تخت بستری و 10 تخت سرپایی است.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<sst xmlns="http://schemas.openxmlformats.org/spreadsheetml/2006/main" count="1916" uniqueCount="554">
  <si>
    <t>عنوان</t>
  </si>
  <si>
    <t>ردیف</t>
  </si>
  <si>
    <t xml:space="preserve">آموزش </t>
  </si>
  <si>
    <t>عمومی</t>
  </si>
  <si>
    <t>جمع</t>
  </si>
  <si>
    <t>پژوهش</t>
  </si>
  <si>
    <t xml:space="preserve">بهداشت و درمان </t>
  </si>
  <si>
    <t>جمع کل آموزش، پژوهش و بهداشت و درمان</t>
  </si>
  <si>
    <t xml:space="preserve">عمومی </t>
  </si>
  <si>
    <t>اختصاصی</t>
  </si>
  <si>
    <t xml:space="preserve">کد طبقه بندی </t>
  </si>
  <si>
    <t>محل وقوع پروژه</t>
  </si>
  <si>
    <t xml:space="preserve">نوع عملیات </t>
  </si>
  <si>
    <t>سوابق پروژه</t>
  </si>
  <si>
    <t>شهرستان</t>
  </si>
  <si>
    <t>شهر</t>
  </si>
  <si>
    <t>احداث</t>
  </si>
  <si>
    <t>تکمیل</t>
  </si>
  <si>
    <t xml:space="preserve">تعمیر </t>
  </si>
  <si>
    <t>تجهیز</t>
  </si>
  <si>
    <t>مطالعه</t>
  </si>
  <si>
    <t>سال شروع پروژه</t>
  </si>
  <si>
    <t xml:space="preserve">پیش بینی سال خاتمه پروژه </t>
  </si>
  <si>
    <t>جمع منابع</t>
  </si>
  <si>
    <t>حق الزحمه انجام خدمات قراردادی</t>
  </si>
  <si>
    <t>حمل و نقل و ارتباطات</t>
  </si>
  <si>
    <t>نگهداری و تعمیر وسایل اداری</t>
  </si>
  <si>
    <t>چاپ و خرید نشریات و مطبوعات</t>
  </si>
  <si>
    <t>تصویر برداری و تبلیغات</t>
  </si>
  <si>
    <t>تشریفات</t>
  </si>
  <si>
    <t>مواد و لوازم مصرف شدنی</t>
  </si>
  <si>
    <t>کمک بلاعوض به سایر سطوح دولتی</t>
  </si>
  <si>
    <t>کمک بلاعوض به بخش غیر دولتی</t>
  </si>
  <si>
    <t>اجاره و کرایه</t>
  </si>
  <si>
    <t>کارانه نظام نوین (پزشکان)</t>
  </si>
  <si>
    <t>کارانه نظام نوین  (کارکنان)</t>
  </si>
  <si>
    <t>حقوق و مزایای کارکنان قراردادی، طرحی ، ضریب K و ... (سایر)</t>
  </si>
  <si>
    <t xml:space="preserve">اضافه کار </t>
  </si>
  <si>
    <t xml:space="preserve">حق محرومیت از مطب </t>
  </si>
  <si>
    <t>حقوق و دستمزد ایام مرخصی (بازخرید مرخصی)</t>
  </si>
  <si>
    <t xml:space="preserve">سایر </t>
  </si>
  <si>
    <t>حقوق و مزایای کارکنان شرکتی</t>
  </si>
  <si>
    <t>بیمه و بازنشستگی (سایر)</t>
  </si>
  <si>
    <t xml:space="preserve">حق التدریس </t>
  </si>
  <si>
    <t>پرداخت مابه التفاوت قیمت کالاها و خدمات</t>
  </si>
  <si>
    <t>حق عضویت</t>
  </si>
  <si>
    <t xml:space="preserve">جمع کل </t>
  </si>
  <si>
    <t>ماموریت داخلی و خارجی</t>
  </si>
  <si>
    <t>مالیات</t>
  </si>
  <si>
    <t>یادداشت شماره 3 : عناوین پروژه های عمرانی</t>
  </si>
  <si>
    <t>پاداش پایان خدمت کارکنان</t>
  </si>
  <si>
    <t>جمع کل</t>
  </si>
  <si>
    <t xml:space="preserve">منابع </t>
  </si>
  <si>
    <t>کل</t>
  </si>
  <si>
    <t>هزینه ها</t>
  </si>
  <si>
    <t>فصول</t>
  </si>
  <si>
    <t>یادداشت شماره 2.6 تعهدات فصل ششم  (رفاه اجتماعی)</t>
  </si>
  <si>
    <t>منابع سال جاری</t>
  </si>
  <si>
    <t>منابع</t>
  </si>
  <si>
    <t xml:space="preserve">     محل تأمین اعتبار پروژه  و میزان آن در سال جاری</t>
  </si>
  <si>
    <t xml:space="preserve">بخش </t>
  </si>
  <si>
    <t>برنامه آموزش و تربيت بهورز و بهيار</t>
  </si>
  <si>
    <t xml:space="preserve">اعتبارات عمومی </t>
  </si>
  <si>
    <t>اعتبارات اختصاصی</t>
  </si>
  <si>
    <t>برنامه آموزش نيروي انساني متخصص - پزشكي و پيراپزشكي</t>
  </si>
  <si>
    <t>برنامه ارايه خدمات بهداشت روستايي</t>
  </si>
  <si>
    <t>برنامه ارايه خدمات بهداشت شهري</t>
  </si>
  <si>
    <t>برنامه ارايه خدمات درماني</t>
  </si>
  <si>
    <t>بهداشت و درمان</t>
  </si>
  <si>
    <t>برنامه توسعه و گسترش علوم پزشكي</t>
  </si>
  <si>
    <t>برنامه توسعه و گسترش علوم طبيعي</t>
  </si>
  <si>
    <t>برنامه توسعه و گسترش علوم گياهان دارويي</t>
  </si>
  <si>
    <t>جمع کل دانشگاه</t>
  </si>
  <si>
    <t>تمام وقتی جغرافیائی غیر بالینی</t>
  </si>
  <si>
    <t>تمام وقتی غیر بالینی</t>
  </si>
  <si>
    <t>منابع (هزینه‌ای)</t>
  </si>
  <si>
    <t xml:space="preserve">مطالبات منتقله از سال قبل </t>
  </si>
  <si>
    <t>تملک دارایی‌های مالی (وام، اوراق مشارکت، صکوک و ...)</t>
  </si>
  <si>
    <t xml:space="preserve"> از محل واگذاری دارایی‌ها</t>
  </si>
  <si>
    <t xml:space="preserve">منابع (تملک دارایی) </t>
  </si>
  <si>
    <t xml:space="preserve">مصارف (تملک دارایی) </t>
  </si>
  <si>
    <t>یادداشت‌های توضیحی</t>
  </si>
  <si>
    <t>جمع آموزش</t>
  </si>
  <si>
    <t>جمع پژوهش</t>
  </si>
  <si>
    <t>جمع بهداشت و درمان</t>
  </si>
  <si>
    <t>ردیف‌های ابلاغی</t>
  </si>
  <si>
    <t>تملک دارایی‌های مالی</t>
  </si>
  <si>
    <t>بخش</t>
  </si>
  <si>
    <t>جمع آموزش، پژوهش و بهداشت و درمان</t>
  </si>
  <si>
    <t>اعتبارات استانی</t>
  </si>
  <si>
    <t>قانون بودجه (اعتبارات ملی)</t>
  </si>
  <si>
    <t xml:space="preserve"> اعتبار ردیف‌های ابلاغی </t>
  </si>
  <si>
    <t>مانده وجوه سنواتی</t>
  </si>
  <si>
    <t xml:space="preserve">مصوبه هیأت‌امنا (اعتبار اختصاص‌یافته به تملک دارایی از محل مانده وجوه یا اختصاصی) </t>
  </si>
  <si>
    <t xml:space="preserve">تعهدات منتقله به سال بعد </t>
  </si>
  <si>
    <t>یادداشت شماره 2.7 تعهدات فصل هفتم (سایر هزینه‌ها)</t>
  </si>
  <si>
    <t>پرداخت تعهدات منتقله از سال قبل</t>
  </si>
  <si>
    <t>کلیه برنامه‌های جاری و اختصاصی</t>
  </si>
  <si>
    <t xml:space="preserve">یادداشت شماره 2.8 تعهدات منتقله از سال قبل </t>
  </si>
  <si>
    <t>تعهدات منتقله از سال قبل</t>
  </si>
  <si>
    <t>وجوه مصرف نشده سال جاری</t>
  </si>
  <si>
    <t>جمع مصارف (مصارف طی سال و تعهدات منتقله از سال قبل)</t>
  </si>
  <si>
    <t>تعهدات منتقله به سال بعد</t>
  </si>
  <si>
    <t>تعهدات فصل اول (جبران خدمت کارکنان)</t>
  </si>
  <si>
    <t>تعهدات فصل دوم (استفاده از کالا و خدمات)</t>
  </si>
  <si>
    <t>تعهدات فصل سوم (هزینه‌های اموال و دارایی)</t>
  </si>
  <si>
    <t>تعهدات فصل چهارم (یارانه‌ها)</t>
  </si>
  <si>
    <t>تعهدات فصل پنجم (کمک‌های بلاعوض)</t>
  </si>
  <si>
    <t>تعهدات فصل ششم (رفاه اجتماعی)</t>
  </si>
  <si>
    <t>تعهدات فصل هفتم (سایر هزینه‌ها)</t>
  </si>
  <si>
    <t xml:space="preserve"> تعهدات منتقله از سال قبل </t>
  </si>
  <si>
    <t>مانده وجوه منتقله از سال قبل</t>
  </si>
  <si>
    <t>مصارف طی سال و تعهدات منتقله از سال قبل</t>
  </si>
  <si>
    <t>یادداشت‌های توضیحی جزءلاینفک بودجه تفصیلی است.</t>
  </si>
  <si>
    <t>تعهدات (هزینه‌ای)</t>
  </si>
  <si>
    <t>شرح</t>
  </si>
  <si>
    <t>وضعیت</t>
  </si>
  <si>
    <t>مغایرت</t>
  </si>
  <si>
    <t xml:space="preserve">کلیه برنامه‌های جاری و اختصاصی </t>
  </si>
  <si>
    <t>روکش 2  (جمع درآمد بر حسب بخش)</t>
  </si>
  <si>
    <t>روکش 3 (جمع هزینه بر حسب بخش)</t>
  </si>
  <si>
    <t>مانده وجوه منتقله از سال قبل 
(1/1)</t>
  </si>
  <si>
    <t xml:space="preserve">جمع آموزش </t>
  </si>
  <si>
    <t xml:space="preserve">کد برنامه </t>
  </si>
  <si>
    <t>برنامه ارايه خدمات فوريت‌هاي پزشكي پيش بيمارستاني</t>
  </si>
  <si>
    <t>برنامه پژوهش‌هاي توسعه‌اي دانشگاهي - پزشكي و پيراپزشكي</t>
  </si>
  <si>
    <t>آموزش</t>
  </si>
  <si>
    <t>برنامه توسعه و تحقیقات علوم پزشکی</t>
  </si>
  <si>
    <t>ویژگی پروژه</t>
  </si>
  <si>
    <t>ملی</t>
  </si>
  <si>
    <t>استانی</t>
  </si>
  <si>
    <t>وزارت بهداشت</t>
  </si>
  <si>
    <t>تبصره 19</t>
  </si>
  <si>
    <t>مانده وجوه منتقله به سال بعد</t>
  </si>
  <si>
    <t xml:space="preserve">مصوبه هیأت امنا (اعتبار اختصاص‌یافته به تملک دارایی از محل مانده وجوه یا اختصاصی) </t>
  </si>
  <si>
    <t>عیدی کارکنان رسمی، رسمی بیمه‌ای، پیمانی و قراردادی (بند واو) هیات علمی</t>
  </si>
  <si>
    <t>حقوق و مزایای کارکنان رسمی، رسمی بیمه‌ای، پیمانی و قراردادی (بندواو) هیات علمی</t>
  </si>
  <si>
    <t>حقوق و مزایای کارکنان رسمی، رسمی بیمه‌ای، پیمانی و قراردادی (بندواو) غیر هیات علمی</t>
  </si>
  <si>
    <t>عیدی کارکنان رسمی، رسمی بیمه‌ای، پیمانی و قراردادی  (بندواو) غیر هیات علمی</t>
  </si>
  <si>
    <t>عیدی کارکنان قراردادی، طرحی، ضریب K و ... (سایر)</t>
  </si>
  <si>
    <t>نگهداری و تعمیر دارایی‌های ثابت</t>
  </si>
  <si>
    <t>هزینه های قضایی، ثبتی و حقوقی</t>
  </si>
  <si>
    <t>هزینه‌های بانکی</t>
  </si>
  <si>
    <t>آب، برق و سوخت</t>
  </si>
  <si>
    <t>دارو ولوازم مصرفی پزشکی، دندانپزشکی و آزمایشگاه‌ها</t>
  </si>
  <si>
    <t>هزینه‌های مطالعاتی و تحقیقاتی</t>
  </si>
  <si>
    <t xml:space="preserve">     یادداشت شماره 2.3: تعهدات فصل سوم (هزینه های اموال و دارایی) </t>
  </si>
  <si>
    <t>هزینه‌های اموال و دارایی</t>
  </si>
  <si>
    <t>کمک زیان شرکت‌های دولتی و موسسات انتفاعی وابسته به دولت</t>
  </si>
  <si>
    <t>پرداخت‌های انتقالی غیر سرمایه‌ای</t>
  </si>
  <si>
    <t xml:space="preserve">   یادداشت شماره 2.4: تعهدات فصل چهارم  (یارانه)</t>
  </si>
  <si>
    <t>کمک بلا عوض به دولت‌های خارجی</t>
  </si>
  <si>
    <t>کمک بلاعوض به سازمان‌های بین المللی</t>
  </si>
  <si>
    <t>یادداشت شماره 2.5: تعهدات فصل پنجم (کمک‌های بلاعوض)</t>
  </si>
  <si>
    <t>بیمه و بازنشستگی کارکنان رسمی، رسمی بیمه‌ای، پیمانی و قراردادی (بندواو)</t>
  </si>
  <si>
    <t>کمک‌های رفاهی کارمندان دولت</t>
  </si>
  <si>
    <t>کمک‌های رفاهی گروه‌های خاص</t>
  </si>
  <si>
    <t xml:space="preserve">کمک‌های رفاهی دانش آموزان و کمک هزینه تحصیلی دانشجویان </t>
  </si>
  <si>
    <t>کمک‌های رفاهی  بازنشستگان</t>
  </si>
  <si>
    <t>سایر هزینه‌های متفرقه</t>
  </si>
  <si>
    <t>کمک اشخاص حقیقی یا حقوقی</t>
  </si>
  <si>
    <t xml:space="preserve">کمک اشخاص حقیقی یا حقوقی </t>
  </si>
  <si>
    <t>کمک اشخاص حقیقی و حقوقی</t>
  </si>
  <si>
    <t>قانون بودجه (اعتبارات ملی) 
(1/3)</t>
  </si>
  <si>
    <t>مصوبه هیأت‌امنا (اعتبار اختصاص‌یافته به تملک دارایی از محل مانده وجوه یا اختصاصی) 
 (1/5)</t>
  </si>
  <si>
    <t>اعتبارات ردیف‌های ابلاغی 
(1/6)</t>
  </si>
  <si>
    <t>تملک دارایی‌های مالی (وام، اوراق مشارکت، صکوک و ...) 
(1/8)</t>
  </si>
  <si>
    <t>مانده وجوه منتقله به سال بعد 
(1/9)</t>
  </si>
  <si>
    <t>مطالبات منتقله به سال بعد 
(1/10)</t>
  </si>
  <si>
    <t>مطالبات منتقله از سال قبل 
(1/2)</t>
  </si>
  <si>
    <t>مصوب</t>
  </si>
  <si>
    <t>خانه بهداشت</t>
  </si>
  <si>
    <t>مرکز تسهيلات زايماني</t>
  </si>
  <si>
    <t>مرکز بهداشت روستايي</t>
  </si>
  <si>
    <t>پايگاه بهداشتي</t>
  </si>
  <si>
    <t>مرکز بهداشت شهري</t>
  </si>
  <si>
    <t>مرکز بهداشت شبانه روزی شهری</t>
  </si>
  <si>
    <t>مرکز بهداشت شبانه روزی روستایی</t>
  </si>
  <si>
    <t>شبکه بهداشت و درمان</t>
  </si>
  <si>
    <t>مرکز بهداشت شهرستان</t>
  </si>
  <si>
    <t>حاشیه شهر (خرید خدمت)</t>
  </si>
  <si>
    <t>مرکز قرنطينه</t>
  </si>
  <si>
    <t>اورژانس جاده ای</t>
  </si>
  <si>
    <t>اورژانس شهری</t>
  </si>
  <si>
    <t>اورژانس هوايي</t>
  </si>
  <si>
    <t>اورژانس موتوري</t>
  </si>
  <si>
    <t>مناطق محروم</t>
  </si>
  <si>
    <t>مناطق برخوردار</t>
  </si>
  <si>
    <t>مرز زميني</t>
  </si>
  <si>
    <t>مرز هوايي</t>
  </si>
  <si>
    <t>مرز دريايي</t>
  </si>
  <si>
    <t>موجود فعال</t>
  </si>
  <si>
    <t>طبق طرح گسترش</t>
  </si>
  <si>
    <t>تعداد استيجاري</t>
  </si>
  <si>
    <t>تعدادپست مصوب</t>
  </si>
  <si>
    <t>رسمي</t>
  </si>
  <si>
    <t>پيماني</t>
  </si>
  <si>
    <t>طرحي و ضريب K</t>
  </si>
  <si>
    <t>تبصره ۳/ماده ۲</t>
  </si>
  <si>
    <t>تبصره ۴</t>
  </si>
  <si>
    <t>شركتي</t>
  </si>
  <si>
    <t>ساير</t>
  </si>
  <si>
    <t>جمع پرسنل</t>
  </si>
  <si>
    <t>رديف</t>
  </si>
  <si>
    <t>نام بيمارستان و محل استقرار</t>
  </si>
  <si>
    <t>تعداد تخت</t>
  </si>
  <si>
    <t>تعداد تختهاي هزينه بر بيمارستان</t>
  </si>
  <si>
    <t>فعال</t>
  </si>
  <si>
    <t>ICU</t>
  </si>
  <si>
    <t>CCU</t>
  </si>
  <si>
    <t>NICU</t>
  </si>
  <si>
    <t>PICU</t>
  </si>
  <si>
    <t>اطاق عمل</t>
  </si>
  <si>
    <t>رواني</t>
  </si>
  <si>
    <t>سوختگي</t>
  </si>
  <si>
    <t>دياليز</t>
  </si>
  <si>
    <t>اورژانس</t>
  </si>
  <si>
    <t>داخلي</t>
  </si>
  <si>
    <t>جراحي</t>
  </si>
  <si>
    <t>زنان و زايمان</t>
  </si>
  <si>
    <t>درمانگاه تخصصي</t>
  </si>
  <si>
    <t>تالاسمی و هموفیلی</t>
  </si>
  <si>
    <t>ايزوله</t>
  </si>
  <si>
    <t>اکسترا</t>
  </si>
  <si>
    <t>کات نوزاد</t>
  </si>
  <si>
    <t>انکوباتور</t>
  </si>
  <si>
    <t>نوزادان</t>
  </si>
  <si>
    <t>اطفال</t>
  </si>
  <si>
    <t>سایر</t>
  </si>
  <si>
    <t>مجموع تخت‌ها</t>
  </si>
  <si>
    <t>نام بيمارستان</t>
  </si>
  <si>
    <t>نام شهر</t>
  </si>
  <si>
    <t>روز بستري</t>
  </si>
  <si>
    <t>اشغال تخت روز (درصد)</t>
  </si>
  <si>
    <t>نام بخش</t>
  </si>
  <si>
    <t>تشکيلات مصوب</t>
  </si>
  <si>
    <t>طرحي و ضريب k</t>
  </si>
  <si>
    <t>تبصره ۳ ماده ۲</t>
  </si>
  <si>
    <t>شرکتي</t>
  </si>
  <si>
    <t>زير ۶۰ سال</t>
  </si>
  <si>
    <t>بالاي ۶۰ سال</t>
  </si>
  <si>
    <t>رياست و پشتيباني</t>
  </si>
  <si>
    <t>تبصره۳ ماده ۲</t>
  </si>
  <si>
    <t>مرتبه علمي</t>
  </si>
  <si>
    <t>پست‌هاي بلاتصدي</t>
  </si>
  <si>
    <t>طرحی و ضریب k</t>
  </si>
  <si>
    <t>تعداد مستمري بگيران</t>
  </si>
  <si>
    <t>استاد</t>
  </si>
  <si>
    <t>دانشيار</t>
  </si>
  <si>
    <t>استاديار</t>
  </si>
  <si>
    <t>مربي</t>
  </si>
  <si>
    <t>مربي آموزشيار</t>
  </si>
  <si>
    <t>سطوح تحصيلي</t>
  </si>
  <si>
    <t>دكتري</t>
  </si>
  <si>
    <t>كارشناسي ارشد</t>
  </si>
  <si>
    <t>كارشناسي</t>
  </si>
  <si>
    <t>كارداني</t>
  </si>
  <si>
    <t>ديپلم و زير ديپلم</t>
  </si>
  <si>
    <t>آموزشي</t>
  </si>
  <si>
    <t>هیات علمی</t>
  </si>
  <si>
    <t>غیرهیات علمی</t>
  </si>
  <si>
    <t>دانشجويي</t>
  </si>
  <si>
    <t>پژوهشي</t>
  </si>
  <si>
    <t>دوره</t>
  </si>
  <si>
    <t>گروه آموزشي</t>
  </si>
  <si>
    <t>كاردان (نفر)</t>
  </si>
  <si>
    <t>كارشناس (نفر)</t>
  </si>
  <si>
    <t>كارشناس ارشد (نفر)</t>
  </si>
  <si>
    <t>دكتراي حرفه اي (نفر)</t>
  </si>
  <si>
    <t>PHD</t>
  </si>
  <si>
    <t>MPH</t>
  </si>
  <si>
    <t>دكتراي تخصصي (نفر)</t>
  </si>
  <si>
    <t>دكتراي فوق تخصصي (نفر)</t>
  </si>
  <si>
    <t>روزانه</t>
  </si>
  <si>
    <t>پزشكي</t>
  </si>
  <si>
    <t>دندانپزشكي</t>
  </si>
  <si>
    <t>داروسازي</t>
  </si>
  <si>
    <t>پيراپزشكي</t>
  </si>
  <si>
    <t>پرستاري و مامايي</t>
  </si>
  <si>
    <t>دوره روزانه</t>
  </si>
  <si>
    <t>شبانه</t>
  </si>
  <si>
    <t>دوره شبانه</t>
  </si>
  <si>
    <t>بين الملل</t>
  </si>
  <si>
    <t>دوره شعبه بين الملل</t>
  </si>
  <si>
    <t>كل دوره</t>
  </si>
  <si>
    <t>تعداد مراکز بهورزي</t>
  </si>
  <si>
    <t>تعداد مراکز بهياري</t>
  </si>
  <si>
    <t>جمع کل مراکز</t>
  </si>
  <si>
    <t>تعداد دانش آموز</t>
  </si>
  <si>
    <t>تعداد پرسنل</t>
  </si>
  <si>
    <t>بهيار</t>
  </si>
  <si>
    <t>بهورز</t>
  </si>
  <si>
    <t>تعداد خوابگاههاي دانشجويي</t>
  </si>
  <si>
    <t>ظرفيت خوابگاه</t>
  </si>
  <si>
    <t>تعداد انترن</t>
  </si>
  <si>
    <t>تعداد رزيدنت</t>
  </si>
  <si>
    <t>تعداد دانشکده</t>
  </si>
  <si>
    <t>جمع كل</t>
  </si>
  <si>
    <t xml:space="preserve">مصوبه هیأت‌امنا (اعتباراختصاص‌یافته به تملک دارایی از محل مانده وجوه یا اختصاصی) </t>
  </si>
  <si>
    <t>برنامه پژوهش‌هاي پايه‌اي دانشگاهي - پزشكي و پيراپزشكي</t>
  </si>
  <si>
    <t>برنامه تأمين دارو درخدمات درماني</t>
  </si>
  <si>
    <t>برنامه خدمات رفاهي، فرهنگي و ورزشي به دانشجويان - پزشكي و پيراپزشكي</t>
  </si>
  <si>
    <t>جدول شماره 6: اطلاعات مربوط به بيمارستان‌ها</t>
  </si>
  <si>
    <t>جدول شماره3-4 : جمعیت تحت پوشش</t>
  </si>
  <si>
    <t>نفر</t>
  </si>
  <si>
    <t>جمعیت تحت پوشش شهری</t>
  </si>
  <si>
    <t>جمعیت تحت پوشش  روستایی</t>
  </si>
  <si>
    <t>جمعیت تحت پوشش عشایری</t>
  </si>
  <si>
    <t>یادداشت شماره 1.2: مطالبات منتقله از سال قبل</t>
  </si>
  <si>
    <t>سازمان تامين اجتماعي</t>
  </si>
  <si>
    <t>سازمان بیمه نیروهای مسلح</t>
  </si>
  <si>
    <t>کمیته امداد امام خمینی</t>
  </si>
  <si>
    <t>سازمان بیمه سلامت ایران</t>
  </si>
  <si>
    <t>مطالبات بابت مصدومین ترافیکی</t>
  </si>
  <si>
    <t>سایر مطالبات</t>
  </si>
  <si>
    <t>نوع</t>
  </si>
  <si>
    <t>بدهی به فروشندگان دارو</t>
  </si>
  <si>
    <t>بدهی به فروشندگان ابزار و لوازم مصرفی پزشکی و بهداشتی</t>
  </si>
  <si>
    <t>بدهی به فروشندگان لوازم رشته‌های پزشکی، درمانی و آزمایشگاهی</t>
  </si>
  <si>
    <t>بدهی به پیمانکاران خدمات پروژه‌های سرمایه‌ای</t>
  </si>
  <si>
    <t>سایر بدهی‌ها</t>
  </si>
  <si>
    <t>بدهی بابت کارانه پزشکان و کارکنان</t>
  </si>
  <si>
    <t>مطالبات بابت حق‌التدریس</t>
  </si>
  <si>
    <t>بدهی به کارکنان بابت حقوق و مزایا و ... (به غیر از اضافه کار و کارانه)</t>
  </si>
  <si>
    <t>بدهی بابت اضافه کار پزشکان و کارکنان</t>
  </si>
  <si>
    <t>کمک خیرین</t>
  </si>
  <si>
    <t>ملی استانی‌شده</t>
  </si>
  <si>
    <t>برنامه آموزش نیروی انسانی متخصص</t>
  </si>
  <si>
    <t>برنامه ارتقاي كيفيت فعاليت هاي آموزشي و كمك آموزشي در حوزه پزشکی</t>
  </si>
  <si>
    <t>برنامه ارتقای شاخص بهداشتی</t>
  </si>
  <si>
    <t>تولید فرآورده‌های بیولوژیک</t>
  </si>
  <si>
    <t>تعداد پست مصوب</t>
  </si>
  <si>
    <t>تعداد پست‌هاي بلا تصدي</t>
  </si>
  <si>
    <t>پست‌هاي بلا تصدي</t>
  </si>
  <si>
    <t>جدول شماره 1-9 - تعداد کارکنان هيات علمي در بخش آموزش عالی</t>
  </si>
  <si>
    <t>جدول شماره 2-9 - تعداد کارکنان غير هيات علمي در بخش آموزش عالی</t>
  </si>
  <si>
    <t>جدول شماره 3-9 - تعداد پرسنل به تفکیک واحد فعالیت در بخش آموزش عالی</t>
  </si>
  <si>
    <t>مجوز هیئت امنا از محل مانده وجوه یا اختصاصی</t>
  </si>
  <si>
    <t>تعداد پست‌هاي بلاتصدي</t>
  </si>
  <si>
    <t>نوع بیمارستان</t>
  </si>
  <si>
    <t>منطقه محل استقرار</t>
  </si>
  <si>
    <t>فضای فیزیکی خوابگاه</t>
  </si>
  <si>
    <t>فضای آموزشی</t>
  </si>
  <si>
    <t>فضای کمک آموزشی</t>
  </si>
  <si>
    <t xml:space="preserve"> سهم پژوهش</t>
  </si>
  <si>
    <t xml:space="preserve">مجوزهیأت‌امنا </t>
  </si>
  <si>
    <t>جدول شماره 3-10- تعداد پرسنل به تفکیک واحد فعالیت در بخش آموزش عالی</t>
  </si>
  <si>
    <t>جدول شماره 2-10- تعداد کارکنان غير هيات علمي در بخش آموزش عالی</t>
  </si>
  <si>
    <t>جدول شماره 1-10- تعداد کارکنان هيات علمي در بخش آموزش عالی</t>
  </si>
  <si>
    <t>برنامه اجرای امنیت غذا و تغذیه</t>
  </si>
  <si>
    <t>یادداشت شماره 1.3: قانون بودجه (اعتبارات ملی)</t>
  </si>
  <si>
    <t>عنوان برنامه</t>
  </si>
  <si>
    <t>سایر منابع</t>
  </si>
  <si>
    <t>کسری</t>
  </si>
  <si>
    <t>موجودی انبار ها</t>
  </si>
  <si>
    <t>کسری پس از لحاظ موجودی</t>
  </si>
  <si>
    <t xml:space="preserve">نام بيمارستان </t>
  </si>
  <si>
    <t xml:space="preserve">پزشک </t>
  </si>
  <si>
    <t xml:space="preserve">پرستار </t>
  </si>
  <si>
    <t>ماما</t>
  </si>
  <si>
    <t xml:space="preserve">اتاق عمل </t>
  </si>
  <si>
    <t>هوشبری</t>
  </si>
  <si>
    <t>بهیار</t>
  </si>
  <si>
    <t>کمک بهیار</t>
  </si>
  <si>
    <t>توضیحات بابت سایر 
( با ذکر عنوان و تعداد )</t>
  </si>
  <si>
    <t>اعتبارات هزینه‌ای سال 1400</t>
  </si>
  <si>
    <t>عملکرد 1399</t>
  </si>
  <si>
    <t>تعداد پرسنل وارد شده در این فرم با تعداد پرسنل وارد شده در جدول شماره 1-7 برابر نمی باشد</t>
  </si>
  <si>
    <t xml:space="preserve">وضعیت </t>
  </si>
  <si>
    <t xml:space="preserve"> سهم آموزش و فرهنگی دانشجویی</t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</si>
  <si>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رسمی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رسمی</t>
    </r>
    <r>
      <rPr>
        <sz val="11"/>
        <color theme="1"/>
        <rFont val="B Nazanin"/>
        <charset val="178"/>
      </rPr>
      <t xml:space="preserve"> جدول 1-9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</si>
  <si>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پیمانی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پیمانی</t>
    </r>
    <r>
      <rPr>
        <sz val="11"/>
        <color theme="1"/>
        <rFont val="B Nazanin"/>
        <charset val="178"/>
      </rPr>
      <t xml:space="preserve"> جدول 1-9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</si>
  <si>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طرحی و ضریب کا</t>
    </r>
    <r>
      <rPr>
        <sz val="11"/>
        <color rgb="FF7030A0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جدول 3-9 با جمع </t>
    </r>
    <r>
      <rPr>
        <sz val="11"/>
        <color rgb="FFC00000"/>
        <rFont val="B Nazanin"/>
        <charset val="178"/>
      </rPr>
      <t xml:space="preserve">طرحی و ضریب کا </t>
    </r>
    <r>
      <rPr>
        <sz val="11"/>
        <color theme="1"/>
        <rFont val="B Nazanin"/>
        <charset val="178"/>
      </rPr>
      <t>جدول 1-9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</si>
  <si>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تبصره 3/ماده2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تبصره 3/ماده2</t>
    </r>
    <r>
      <rPr>
        <sz val="11"/>
        <color theme="1"/>
        <rFont val="B Nazanin"/>
        <charset val="178"/>
      </rPr>
      <t xml:space="preserve"> جدول 1-9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</si>
  <si>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 xml:space="preserve">تبصره 4 </t>
    </r>
    <r>
      <rPr>
        <sz val="11"/>
        <color theme="1"/>
        <rFont val="B Nazanin"/>
        <charset val="178"/>
      </rPr>
      <t xml:space="preserve">جدول 3-9 با جمع </t>
    </r>
    <r>
      <rPr>
        <sz val="11"/>
        <color rgb="FFC00000"/>
        <rFont val="B Nazanin"/>
        <charset val="178"/>
      </rPr>
      <t>تبصره 4</t>
    </r>
    <r>
      <rPr>
        <sz val="11"/>
        <color theme="1"/>
        <rFont val="B Nazanin"/>
        <charset val="178"/>
      </rPr>
      <t xml:space="preserve"> جدول 1-9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</si>
  <si>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سایر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سایر</t>
    </r>
    <r>
      <rPr>
        <sz val="11"/>
        <color theme="1"/>
        <rFont val="B Nazanin"/>
        <charset val="178"/>
      </rPr>
      <t xml:space="preserve"> جدول 1-9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</si>
  <si>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رسمی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رسمی</t>
    </r>
    <r>
      <rPr>
        <sz val="11"/>
        <color theme="1"/>
        <rFont val="B Nazanin"/>
        <charset val="178"/>
      </rPr>
      <t xml:space="preserve"> جدول 2-9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</si>
  <si>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پیمانی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پیمانی</t>
    </r>
    <r>
      <rPr>
        <sz val="11"/>
        <color theme="1"/>
        <rFont val="B Nazanin"/>
        <charset val="178"/>
      </rPr>
      <t xml:space="preserve"> جدول 2-9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</si>
  <si>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طرحی و ضریب کا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طرحی و ضریب کا</t>
    </r>
    <r>
      <rPr>
        <sz val="11"/>
        <color theme="1"/>
        <rFont val="B Nazanin"/>
        <charset val="178"/>
      </rPr>
      <t xml:space="preserve"> جدول 2-9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</si>
  <si>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تبصره 3/ماده2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تبصره 3/ماده2</t>
    </r>
    <r>
      <rPr>
        <sz val="11"/>
        <color theme="1"/>
        <rFont val="B Nazanin"/>
        <charset val="178"/>
      </rPr>
      <t xml:space="preserve"> جدول 2-9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</si>
  <si>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تبصره 4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تبصره 4</t>
    </r>
    <r>
      <rPr>
        <sz val="11"/>
        <color theme="1"/>
        <rFont val="B Nazanin"/>
        <charset val="178"/>
      </rPr>
      <t xml:space="preserve"> جدول 2-9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</si>
  <si>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شرکتی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شرکتی</t>
    </r>
    <r>
      <rPr>
        <sz val="11"/>
        <color theme="1"/>
        <rFont val="B Nazanin"/>
        <charset val="178"/>
      </rPr>
      <t xml:space="preserve"> جدول 2-9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</si>
  <si>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سایر</t>
    </r>
    <r>
      <rPr>
        <sz val="11"/>
        <color theme="1"/>
        <rFont val="B Nazanin"/>
        <charset val="178"/>
      </rPr>
      <t xml:space="preserve"> جدول 3-9 با جمع </t>
    </r>
    <r>
      <rPr>
        <sz val="11"/>
        <color rgb="FFC00000"/>
        <rFont val="B Nazanin"/>
        <charset val="178"/>
      </rPr>
      <t>سایر</t>
    </r>
    <r>
      <rPr>
        <sz val="11"/>
        <color theme="1"/>
        <rFont val="B Nazanin"/>
        <charset val="178"/>
      </rPr>
      <t xml:space="preserve"> جدول 2-9 برابر است؟</t>
    </r>
  </si>
  <si>
    <r>
      <t xml:space="preserve">آیا تعداد مستمری‌بگیران زیر 60 سال جدول 3-9 با تعداد مستمری بگیران </t>
    </r>
    <r>
      <rPr>
        <sz val="11"/>
        <color rgb="FFC00000"/>
        <rFont val="B Nazanin"/>
        <charset val="178"/>
      </rPr>
      <t>زیر 60 سال</t>
    </r>
    <r>
      <rPr>
        <sz val="11"/>
        <color theme="1"/>
        <rFont val="B Nazanin"/>
        <charset val="178"/>
      </rPr>
      <t xml:space="preserve"> جدول 1-9 و 2-9 برابر است؟</t>
    </r>
  </si>
  <si>
    <r>
      <t xml:space="preserve">آیا تعداد مستمری‌بگیران بالای 60 سال جدول 3-9 با تعداد مستمری بگیران </t>
    </r>
    <r>
      <rPr>
        <sz val="11"/>
        <color rgb="FFC00000"/>
        <rFont val="B Nazanin"/>
        <charset val="178"/>
      </rPr>
      <t>بالای 60 سال</t>
    </r>
    <r>
      <rPr>
        <sz val="11"/>
        <color theme="1"/>
        <rFont val="B Nazanin"/>
        <charset val="178"/>
      </rPr>
      <t xml:space="preserve"> جدول 1-9 و 2-9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</si>
  <si>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رسمی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رسمی</t>
    </r>
    <r>
      <rPr>
        <sz val="11"/>
        <color theme="1"/>
        <rFont val="B Nazanin"/>
        <charset val="178"/>
      </rPr>
      <t xml:space="preserve"> جدول 1-10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</si>
  <si>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پیمانی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پیمانی</t>
    </r>
    <r>
      <rPr>
        <sz val="11"/>
        <color theme="1"/>
        <rFont val="B Nazanin"/>
        <charset val="178"/>
      </rPr>
      <t xml:space="preserve"> جدول 1-10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</si>
  <si>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طرحی و ضریب کا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طرحی و ضریب کا</t>
    </r>
    <r>
      <rPr>
        <sz val="11"/>
        <color theme="1"/>
        <rFont val="B Nazanin"/>
        <charset val="178"/>
      </rPr>
      <t xml:space="preserve"> جدول 1-10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</si>
  <si>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تبصره 3/ماده2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تبصره 3/ماده2</t>
    </r>
    <r>
      <rPr>
        <sz val="11"/>
        <color theme="1"/>
        <rFont val="B Nazanin"/>
        <charset val="178"/>
      </rPr>
      <t xml:space="preserve"> جدول 1-10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</si>
  <si>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تبصره 4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تبصره 4</t>
    </r>
    <r>
      <rPr>
        <sz val="11"/>
        <color theme="1"/>
        <rFont val="B Nazanin"/>
        <charset val="178"/>
      </rPr>
      <t xml:space="preserve"> جدول 1-10 برابر است؟</t>
    </r>
  </si>
  <si>
    <r>
      <t xml:space="preserve">آیا حاصل جمع آموزشی، دانشجویی، پژوهشی و ریاست و پشتیبانی هیات علمی </t>
    </r>
    <r>
      <rPr>
        <sz val="11"/>
        <color rgb="FFC00000"/>
        <rFont val="B Nazanin"/>
        <charset val="178"/>
      </rPr>
      <t>سایر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سایر</t>
    </r>
    <r>
      <rPr>
        <sz val="11"/>
        <color theme="1"/>
        <rFont val="B Nazanin"/>
        <charset val="178"/>
      </rPr>
      <t xml:space="preserve"> جدول 1-10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</si>
  <si>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رسمی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رسمی</t>
    </r>
    <r>
      <rPr>
        <sz val="11"/>
        <color theme="1"/>
        <rFont val="B Nazanin"/>
        <charset val="178"/>
      </rPr>
      <t xml:space="preserve"> جدول 2-10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</si>
  <si>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پیمانی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پیمانی</t>
    </r>
    <r>
      <rPr>
        <sz val="11"/>
        <color theme="1"/>
        <rFont val="B Nazanin"/>
        <charset val="178"/>
      </rPr>
      <t xml:space="preserve"> جدول 2-10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</si>
  <si>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طرحی و ضریب کا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طرحی و ضریب کا</t>
    </r>
    <r>
      <rPr>
        <sz val="11"/>
        <color theme="1"/>
        <rFont val="B Nazanin"/>
        <charset val="178"/>
      </rPr>
      <t xml:space="preserve"> جدول 2-10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</si>
  <si>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 xml:space="preserve">تبصره 3/ماده2 </t>
    </r>
    <r>
      <rPr>
        <sz val="11"/>
        <color theme="1"/>
        <rFont val="B Nazanin"/>
        <charset val="178"/>
      </rPr>
      <t xml:space="preserve">جدول 3-10 با جمع </t>
    </r>
    <r>
      <rPr>
        <sz val="11"/>
        <color rgb="FFC00000"/>
        <rFont val="B Nazanin"/>
        <charset val="178"/>
      </rPr>
      <t>تبصره 3/ماده2</t>
    </r>
    <r>
      <rPr>
        <sz val="11"/>
        <color theme="1"/>
        <rFont val="B Nazanin"/>
        <charset val="178"/>
      </rPr>
      <t xml:space="preserve"> جدول 2-10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</si>
  <si>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 xml:space="preserve">تبصره 4 </t>
    </r>
    <r>
      <rPr>
        <sz val="11"/>
        <color theme="1"/>
        <rFont val="B Nazanin"/>
        <charset val="178"/>
      </rPr>
      <t xml:space="preserve">جدول 3-10 با جمع </t>
    </r>
    <r>
      <rPr>
        <sz val="11"/>
        <color rgb="FFC00000"/>
        <rFont val="B Nazanin"/>
        <charset val="178"/>
      </rPr>
      <t>تبصره 4</t>
    </r>
    <r>
      <rPr>
        <sz val="11"/>
        <color theme="1"/>
        <rFont val="B Nazanin"/>
        <charset val="178"/>
      </rPr>
      <t xml:space="preserve"> جدول 2-10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</si>
  <si>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شرکتی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شرکتی</t>
    </r>
    <r>
      <rPr>
        <sz val="11"/>
        <color theme="1"/>
        <rFont val="B Nazanin"/>
        <charset val="178"/>
      </rPr>
      <t xml:space="preserve"> جدول 2-10 برابر است؟</t>
    </r>
  </si>
  <si>
    <r>
      <t xml:space="preserve">آیا حاصل جمع آموزشی، دانشجویی، پژوهشی و ریاست و پشتیبانی غیر هیات علمی </t>
    </r>
    <r>
      <rPr>
        <sz val="11"/>
        <color rgb="FFC00000"/>
        <rFont val="B Nazanin"/>
        <charset val="178"/>
      </rPr>
      <t>سایر</t>
    </r>
    <r>
      <rPr>
        <sz val="11"/>
        <color theme="1"/>
        <rFont val="B Nazanin"/>
        <charset val="178"/>
      </rPr>
      <t xml:space="preserve"> جدول 3-10 با جمع </t>
    </r>
    <r>
      <rPr>
        <sz val="11"/>
        <color rgb="FFC00000"/>
        <rFont val="B Nazanin"/>
        <charset val="178"/>
      </rPr>
      <t>سایر</t>
    </r>
    <r>
      <rPr>
        <sz val="11"/>
        <color theme="1"/>
        <rFont val="B Nazanin"/>
        <charset val="178"/>
      </rPr>
      <t xml:space="preserve"> جدول 2-10 برابر است؟</t>
    </r>
  </si>
  <si>
    <r>
      <t xml:space="preserve">آیا تعداد مستمری‌بگیران زیر 60 سال جدول 3-10 با تعداد مستمری بگیران </t>
    </r>
    <r>
      <rPr>
        <sz val="11"/>
        <color rgb="FFC00000"/>
        <rFont val="B Nazanin"/>
        <charset val="178"/>
      </rPr>
      <t>زیر 60 سال</t>
    </r>
    <r>
      <rPr>
        <sz val="11"/>
        <color theme="1"/>
        <rFont val="B Nazanin"/>
        <charset val="178"/>
      </rPr>
      <t xml:space="preserve"> جدول 1-10 و 2-10 برابر است؟</t>
    </r>
  </si>
  <si>
    <r>
      <t xml:space="preserve">آیا تعداد مستمری‌بگیران بالای 60 سال جدول 3-10 با تعداد مستمری بگیران </t>
    </r>
    <r>
      <rPr>
        <sz val="11"/>
        <color rgb="FFC00000"/>
        <rFont val="B Nazanin"/>
        <charset val="178"/>
      </rPr>
      <t>بالای 60 سال</t>
    </r>
    <r>
      <rPr>
        <sz val="11"/>
        <color theme="1"/>
        <rFont val="B Nazanin"/>
        <charset val="178"/>
      </rPr>
      <t xml:space="preserve"> جدول 1-10 و 2-10 برابر است؟</t>
    </r>
  </si>
  <si>
    <t>اعتبارات مربوط به مقابله با بیماری کرونا</t>
  </si>
  <si>
    <t xml:space="preserve">کد بسته </t>
  </si>
  <si>
    <t>عنوان بسته</t>
  </si>
  <si>
    <t>تامین دارو</t>
  </si>
  <si>
    <t>لوازم حفاظت فردی بخش بهداشت</t>
  </si>
  <si>
    <t xml:space="preserve">لوازم حفاظت فردی بخش درمان
</t>
  </si>
  <si>
    <t>ملزومات مصرفی و مواد ضدعفونی کننده</t>
  </si>
  <si>
    <t xml:space="preserve">کیت آزمایشگاهی شناسایی موارد مثبت
</t>
  </si>
  <si>
    <t>پاداش پرسنل درگیر کرونا حوزه سلامت</t>
  </si>
  <si>
    <t>واکسن بخش بهداشت</t>
  </si>
  <si>
    <t xml:space="preserve"> کارانه و سختی شرایط کار حوزه سلامت</t>
  </si>
  <si>
    <t xml:space="preserve">جبران کسری درآمد دانشگاه های علوم پزشکی و  دستگاه های وابسته به وزارت بهداشت ، درمان و آموزش پزشکی کشور </t>
  </si>
  <si>
    <t xml:space="preserve">دریافتی </t>
  </si>
  <si>
    <t xml:space="preserve">مانده وجوه </t>
  </si>
  <si>
    <t xml:space="preserve">افزایش/کاهش اعتبار </t>
  </si>
  <si>
    <t>ارتقای بهره وری</t>
  </si>
  <si>
    <t>تجهیز و ملزومات شبکه بهداشت</t>
  </si>
  <si>
    <t>هزینه های انجام شده تا پایان سال 1398</t>
  </si>
  <si>
    <t>کاهش/افزایش اعتبار</t>
  </si>
  <si>
    <t>درصد پیشرفت فیزیکی تا پایان سال 1398</t>
  </si>
  <si>
    <t>عنوان پروژه/ بسته</t>
  </si>
  <si>
    <t>افزایش/کاهش اعتبار 
(1/4)</t>
  </si>
  <si>
    <t>آیا اعتبارات دریافتی از محل اعتبارات مربوط به کنترل بیماری کرونا در روکش اصلی با مبلغ درج شده در یادداشت 1.6 برابر است؟</t>
  </si>
  <si>
    <t>آیا مانده وجه نقد منتقله به سال بعد اعتبارات مربوط به کنترل بیماری کرونا با مانده وجه نقد با یادداشت 1.6 برابر است؟</t>
  </si>
  <si>
    <t>آیا جمع کل مصارف در روکش اصلی با جمع دریافتی در یادداشت 1.6 برابر است؟</t>
  </si>
  <si>
    <t>بودجه عملکرد سال 1399  یادداشت شماره 2.2: تعهدات فصل دوم  (استفاده از کالاها و خدمات)</t>
  </si>
  <si>
    <t>یادداشت شماره 1.10: مطالبات منتقله به سال بعد</t>
  </si>
  <si>
    <t>دریافتی</t>
  </si>
  <si>
    <t>افزایش/کاهش</t>
  </si>
  <si>
    <t>ابلاغ قانون</t>
  </si>
  <si>
    <t>اصلاحیه یا متمم</t>
  </si>
  <si>
    <t>اصلاحیه یا متمم (افزایش سقف)</t>
  </si>
  <si>
    <t>پرداختی</t>
  </si>
  <si>
    <t>یادداشت 2.8: تعهدات منتقله از سال قبل (سال 1398)</t>
  </si>
  <si>
    <t>جابجایی</t>
  </si>
  <si>
    <t>تراز</t>
  </si>
  <si>
    <t xml:space="preserve"> مانده وجوه منتقله به سال بعد </t>
  </si>
  <si>
    <t xml:space="preserve"> مطالبات منتقله به سال بعد </t>
  </si>
  <si>
    <t xml:space="preserve">جمع منابع منتقله به سال بعد </t>
  </si>
  <si>
    <t>تعداد بازنشستگان تا انتهاي سال 1399</t>
  </si>
  <si>
    <t>آیا تعداد پرسنل (بیمارستان) وارد شده در این فرم با تعداد پرسنل وارد شده در جدول 2-7 برابر است؟</t>
  </si>
  <si>
    <t>ستاد درمان و فوريت هاي پزشكي</t>
  </si>
  <si>
    <t>ستاد بهداشت</t>
  </si>
  <si>
    <t>ستاد غذا و دارو</t>
  </si>
  <si>
    <t>بيمارستان</t>
  </si>
  <si>
    <t>فوريتهاي پزشكي</t>
  </si>
  <si>
    <t>سلامت شهري و روستايي</t>
  </si>
  <si>
    <t>آیا تعداد پرسنل (بیمارستان)  وارد شده در این فرم با تعداد پرسنل وارد شده در جدول 2-7 برابر است؟</t>
  </si>
  <si>
    <t>بودجه عملکرد سال 1400 یادداشت شماره 2.1 : تعهدات فصل اول (جبران خدمت کارکنان)</t>
  </si>
  <si>
    <t>یادداشت 2.8: تعهدات منتقله از سال قبل (سال1399)</t>
  </si>
  <si>
    <t>یادداشت 2.8: تعهدات منتقله از سال قبل (سال 1399)</t>
  </si>
  <si>
    <t>یادداشت 2.10: پرداخت تعهدات منتقله از سال قبل (سال 1399)</t>
  </si>
  <si>
    <t>عملکرد سال 1400</t>
  </si>
  <si>
    <t>یادداشت شماره 2.9:  تعهدات منتقله به سال بعد (سال1401)</t>
  </si>
  <si>
    <t xml:space="preserve"> بودجه تفصیلی سال  1400</t>
  </si>
  <si>
    <t>جدول شماره1-4 : تعداد واحدهاي ارايه خدمات بهداشتي - تا پایان سال 1399</t>
  </si>
  <si>
    <t>جدول شماره2-4 : تعداد واحدهاي ارايه خدمات بهداشتي - وضعيت تا پايان سال1400</t>
  </si>
  <si>
    <t>جدول شماره 1-5 : آمار مربوط به بيمارستانهاي ارايه خدمات - وضع موجود تا پايان سال 1399</t>
  </si>
  <si>
    <t>جدول شماره 2-5 : آمار مربوط به بيمارستانهاي ارايه خدمات وضعيت تا پايان سال 1400</t>
  </si>
  <si>
    <t>تمامی تخت‌هایی که در سال 1400 راه‌اندازي شده اند.(فعال/هزینه بر)</t>
  </si>
  <si>
    <t>عملکرد 1400</t>
  </si>
  <si>
    <t>انتهاي سال ۱۳99</t>
  </si>
  <si>
    <t>جدول شماره 1-7 : تعداد پرسنل به تفکيک واحد فعاليت - انتهاي سال 1399</t>
  </si>
  <si>
    <t>جدول شماره 2-7 :تعداد پرسنل به تفکيک واحد فعاليت -در پايان سال 1400</t>
  </si>
  <si>
    <t xml:space="preserve"> پايان سال1400</t>
  </si>
  <si>
    <t>تعداد بازنشستگان تا انتهاي سال 1400</t>
  </si>
  <si>
    <t>جدول شماره 8: تعداد پرسنل به تفکيک واحد فعاليت - انتهاي سال 1400</t>
  </si>
  <si>
    <t>جدول شماره1-8: تعداد پرسنل به تفکيک رسته شغلی - انتهاي سال 1400</t>
  </si>
  <si>
    <t>تعداد کل بازنشستگان تا انتهاي سال 1400</t>
  </si>
  <si>
    <t xml:space="preserve"> تعداد استخدام سال 1400</t>
  </si>
  <si>
    <t>تعداد کل بازنشستگان تا انتهاي سال 1399</t>
  </si>
  <si>
    <t>جدول شماره 12: آمار دانشجویان تا پایان سال 1400 (بخش آموزش عالی)</t>
  </si>
  <si>
    <t>آموزشگاه‌هاي بهورزي و بهياري تا پایان سال 1400 (بخش آموزش عالی)</t>
  </si>
  <si>
    <t>لوازم حفاظت فردی بخش درمان</t>
  </si>
  <si>
    <t>ردیف های ابلاغی</t>
  </si>
  <si>
    <t>صندوق توسعه ملی و ستاد ملی کرونا</t>
  </si>
  <si>
    <t>کووید 19 - ملزومات مصرفی پزشکی مورد نیاز واکسیناسیون کرونا</t>
  </si>
  <si>
    <t xml:space="preserve">کووید 19 - اجرای واکسیناسیون و تامین اقلام مورد نیاز مصرفی </t>
  </si>
  <si>
    <t>کووید 19- خرید واکسن و اجرای واکسیناسیون بیماری کرونا</t>
  </si>
  <si>
    <t>کووید 19- اجرای طرح شهید سلیمانی</t>
  </si>
  <si>
    <t>مصوبه نود و نهمین جلسه ستاد ملی مدیریت کرونا</t>
  </si>
  <si>
    <t>کووید 19- تامین دارو و ملزومات پزشکی</t>
  </si>
  <si>
    <t>کووید 19-کارانه معوق پرسنل درگیر کرونا</t>
  </si>
  <si>
    <t>تامین تجهیزات بیمارستان ها برای افزایش ظرفیت مقابله با کرونا</t>
  </si>
  <si>
    <t>تامین لوازم حفاظتی بخش بهداشت و درمان</t>
  </si>
  <si>
    <t>تامین کیت و لوازم آزمایشگاهی تشخیص بیماری کرونا</t>
  </si>
  <si>
    <t xml:space="preserve">جبران هزینه های تحمیلی به مراکز ارایه خدمت و بیمارستان های کشور ناشی از همه گیری کرونا </t>
  </si>
  <si>
    <t>تامین هزینه های اجرایی عملیات واکسیناسیون بیماری کووید 19</t>
  </si>
  <si>
    <t>اجرای طرح شهید سلیمانی (مرحله تکمیلی)</t>
  </si>
  <si>
    <t xml:space="preserve"> عملکرد سال 1400</t>
  </si>
  <si>
    <t>بانه</t>
  </si>
  <si>
    <t>سروآباد</t>
  </si>
  <si>
    <t>جدول شماره 11: آمار دانشجویان تا پایان سال 1399 (بخش آموزش عالی)</t>
  </si>
  <si>
    <t>طب سنتي</t>
  </si>
  <si>
    <t>مديريت و اطلاع رساني</t>
  </si>
  <si>
    <t>بهداشت</t>
  </si>
  <si>
    <t>تغذيه</t>
  </si>
  <si>
    <t>توانبخشي</t>
  </si>
  <si>
    <t>اقتصاد</t>
  </si>
  <si>
    <t>فناوري هاي نوين</t>
  </si>
  <si>
    <t>آموزشگاه‌هاي بهورزي و بهياري تا پایان سال 1399(بخش آموزش عالی)</t>
  </si>
  <si>
    <t>درمانی</t>
  </si>
  <si>
    <t>آموزشی -درمانی</t>
  </si>
  <si>
    <t>کمک اشخاص حقیقی و حقوقی/سایر منابع 
(1/7)</t>
  </si>
  <si>
    <t>کمک اشخاص حقیقی یا حقوقی/سایر منابع</t>
  </si>
  <si>
    <t>کمک اشخاص حقیقی و حقوقی/سایر منابع</t>
  </si>
  <si>
    <t>احداث دانشکده بهداشت ،پرستاری و مامایی</t>
  </si>
  <si>
    <t>بویراحمد</t>
  </si>
  <si>
    <t>یاسوج</t>
  </si>
  <si>
    <t>#</t>
  </si>
  <si>
    <t>تعمیرات اساسی و خرید تجهیزات و ماشین الات (سلامت گچساران)</t>
  </si>
  <si>
    <t>گچساران</t>
  </si>
  <si>
    <t xml:space="preserve">بهبود استاندارد تجهیزات بیمارستانها </t>
  </si>
  <si>
    <t>استان</t>
  </si>
  <si>
    <t xml:space="preserve">تعمیرات اساسی بیمارستانها </t>
  </si>
  <si>
    <t xml:space="preserve">احداث بیمارستان 32تختخوابی سی سخت </t>
  </si>
  <si>
    <t>دنا</t>
  </si>
  <si>
    <t>سی سخت</t>
  </si>
  <si>
    <t>تعمیرات اساسی و تامین تجهیزات و ماشین الات (گیاهان دارویی)</t>
  </si>
  <si>
    <t xml:space="preserve">تامین فضای آموزشی و کمک آموزشی </t>
  </si>
  <si>
    <t xml:space="preserve">بویراحمد </t>
  </si>
  <si>
    <t xml:space="preserve">تکمیل بیمارستان 32 تختخوابی لیکک </t>
  </si>
  <si>
    <t>بهمیی</t>
  </si>
  <si>
    <t>تختخوابی لیکک</t>
  </si>
  <si>
    <t xml:space="preserve">تعمیرات اساسی و تامین تجهیز ماشین الات </t>
  </si>
  <si>
    <t>پروژه های بهداشتی (استانی)</t>
  </si>
  <si>
    <t xml:space="preserve">احداث بیمارستان 32تختخوابی چرام </t>
  </si>
  <si>
    <t>چرام</t>
  </si>
  <si>
    <t xml:space="preserve">سایر منابع </t>
  </si>
  <si>
    <t xml:space="preserve">استان </t>
  </si>
  <si>
    <t xml:space="preserve">تجهیز طرح بیمارستانی اکسیژن ساز </t>
  </si>
  <si>
    <t xml:space="preserve">احداث بیمارستان 32تختخوابی لنده </t>
  </si>
  <si>
    <t>لنده</t>
  </si>
  <si>
    <t>شهید بهشتی یاسوج</t>
  </si>
  <si>
    <t>برخوردار</t>
  </si>
  <si>
    <t>آموزشی-درمانی</t>
  </si>
  <si>
    <t>امام سجاد یاسوج</t>
  </si>
  <si>
    <t>شهید جلیل یاسوج</t>
  </si>
  <si>
    <t>شهیر رجایی یاسوج</t>
  </si>
  <si>
    <t>بی بی حکیمه گچساران</t>
  </si>
  <si>
    <t>شهیر رجایی گچساران</t>
  </si>
  <si>
    <t>امام خمینی دهدشت</t>
  </si>
  <si>
    <t>شهدای باشت</t>
  </si>
  <si>
    <t>نرگسی گچساران</t>
  </si>
  <si>
    <t>بهمئی</t>
  </si>
  <si>
    <t>عفونی</t>
  </si>
  <si>
    <t>دارویار=2/کاردان کارشناس رادیولوژی=27/کارشناس اموردارویی=3/کارشناش آزمایشگاه=28/کارشناس تغذیه =2/روانشناس=1/مددکار=1/فناوری اطلاعات سلامت=7/کارشناس تجهیزات پزشکی=3/</t>
  </si>
  <si>
    <t>کمک پرستار=13/کاردان کارشناس رادیولوژی=34/کارشناس فناوری اطلاعات سلامت=5/کارشناس آزمایشگاه=37/روانشناس=2/کارشناس تجهیزات پزشکی=2/کارشناس تغذیه=2/کارشناس بهداشت=3/کاردان کارشناس فوریت های پزشکی=12/کارشناس امورداروئی=2/مددکار=1</t>
  </si>
  <si>
    <t>کاردان کارشناس رادیولوژی=18/کاردان کارشناس آزمایشگاه=32/کارشناس فناوری اطلاعات سلامت=6/روانشناس=1/مددکار=1/کمک پرستار=5/کارشناس تغذیه=2/کارشناس تجهیزات پزشکی=4/کارشناس بهداشت محیط=1/کارشناس گفتاردرمانی=2/کارشناس فیزیوتراپی=1/کارشناس امورداروئی=1</t>
  </si>
  <si>
    <t>کروانشناس=1/کارشناس کاردرمانی=1/مددکار=1</t>
  </si>
  <si>
    <t>کاردان کارشناس آزمایشگاه=15/فوریتهای پزشکی=3/کارشناس بهداشت=2/اطلاعات سلامت=2/رادیولوژی=11/فیزیوتراپ=1/تجهیزات پزشکی=2/تغذیه=1/مددکار=1/روانشناس=1/کمک پرستار=3/</t>
  </si>
  <si>
    <t>کاردان کارشناس آزمایشگاه=20/کاردان کارشناس رادیولوژی=17/کارشناس بهداشت=2/روانشناس=1/کارشنناوری اطلاعات سلامت=5/اس تغذیه=3/کارشناس امورداروئی=2/کارشناس کاردرمانی=1/کارشناس اموربیمارستانی=1/کارشناس تجهیزات پزشکی=2/کاردان فوریتهای پزشکی=1</t>
  </si>
  <si>
    <t>کاردان کارشناس آزمایشگاه=28/رادیولوژی=25/فناوری اطلاعات سلامت=8/تجهیزات پزشکی=2/روانشناس=1/فوریتهای پزشکی=2/فیزیوتراپ=1/شنوایی سنجی=1/تغذیه=1/بینائی سنجی=1/بهداشت=1/کمک پرستار=1</t>
  </si>
  <si>
    <t>کارشناس آزمایشگاه=5/رادیولوژی=3/فوریتهای پزشکی=1/بهداشت محیط=1/امورداروئی==1/تجهیزات پزشکی=1/تغذیه=1/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</si>
</sst>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_-* #,##0.00\-;_-* &quot;-&quot;??_-;_-@_-"/>
    <numFmt numFmtId="165" formatCode="#,##0_ ;[Red]\-#,##0\ "/>
    <numFmt numFmtId="166" formatCode="#,##0;[Red]\(#,##0\)"/>
    <numFmt numFmtId="167" formatCode="[$-3000401]0"/>
    <numFmt numFmtId="168" formatCode="[$-3000401]0.###"/>
    <numFmt numFmtId="169" formatCode="#,##0;[Red]#,##0"/>
    <numFmt numFmtId="170" formatCode="#,##0.0;[Red]#,##0.0"/>
    <numFmt numFmtId="171" formatCode="#,##0.00;[Red]#,##0.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Zar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B Nazanin"/>
      <charset val="178"/>
    </font>
    <font>
      <b/>
      <sz val="16"/>
      <color theme="1"/>
      <name val="B Nazanin"/>
      <charset val="178"/>
    </font>
    <font>
      <b/>
      <sz val="10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u val="double"/>
      <sz val="10"/>
      <color rgb="FFFF0000"/>
      <name val="B Nazanin"/>
      <charset val="178"/>
    </font>
    <font>
      <sz val="11"/>
      <color rgb="FFC00000"/>
      <name val="B Nazanin"/>
      <charset val="178"/>
    </font>
    <font>
      <sz val="11"/>
      <color rgb="FF7030A0"/>
      <name val="B Nazanin"/>
      <charset val="178"/>
    </font>
    <font>
      <b/>
      <sz val="15"/>
      <color theme="1"/>
      <name val="B Nazanin"/>
      <charset val="178"/>
    </font>
    <font>
      <b/>
      <sz val="11"/>
      <color theme="0"/>
      <name val="B Nazanin"/>
      <charset val="178"/>
    </font>
    <font>
      <b/>
      <sz val="20"/>
      <color theme="1"/>
      <name val="B Nazanin"/>
      <charset val="178"/>
    </font>
    <font>
      <b/>
      <sz val="13"/>
      <color theme="1"/>
      <name val="B Nazanin"/>
      <charset val="178"/>
    </font>
    <font>
      <b/>
      <sz val="13"/>
      <color theme="0"/>
      <name val="B Nazanin"/>
      <charset val="178"/>
    </font>
    <font>
      <sz val="14"/>
      <color theme="1"/>
      <name val="B Nazanin"/>
      <charset val="178"/>
    </font>
    <font>
      <b/>
      <sz val="14"/>
      <name val="B Nazanin"/>
      <charset val="178"/>
    </font>
    <font>
      <b/>
      <sz val="12"/>
      <name val="B Nazanin"/>
      <charset val="178"/>
    </font>
    <font>
      <b/>
      <sz val="14"/>
      <color theme="1"/>
      <name val="B Titr"/>
      <charset val="178"/>
    </font>
    <font>
      <b/>
      <sz val="18"/>
      <color theme="1"/>
      <name val="B Nazanin"/>
      <charset val="178"/>
    </font>
    <font>
      <sz val="8"/>
      <color theme="1"/>
      <name val="Titr"/>
      <charset val="178"/>
    </font>
    <font>
      <sz val="14"/>
      <color theme="1"/>
      <name val="Titr"/>
      <charset val="178"/>
    </font>
    <font>
      <i/>
      <sz val="14"/>
      <color theme="1"/>
      <name val="Titr"/>
      <charset val="178"/>
    </font>
    <font>
      <sz val="16"/>
      <color theme="1"/>
      <name val="Titr"/>
      <charset val="178"/>
    </font>
    <font>
      <sz val="16"/>
      <color theme="1"/>
      <name val="Wingdings"/>
      <charset val="2"/>
    </font>
    <font>
      <sz val="16"/>
      <color theme="1"/>
      <name val="B Yekan"/>
      <charset val="178"/>
    </font>
    <font>
      <sz val="16"/>
      <color theme="1"/>
      <name val="B Zar"/>
      <charset val="178"/>
    </font>
    <font>
      <sz val="16"/>
      <color theme="1"/>
      <name val="Calibri"/>
      <family val="2"/>
      <scheme val="minor"/>
    </font>
    <font>
      <b/>
      <sz val="12"/>
      <color theme="1"/>
      <name val="B Badr"/>
      <charset val="178"/>
    </font>
    <font>
      <b/>
      <sz val="10"/>
      <color theme="1"/>
      <name val="B Badr"/>
      <charset val="178"/>
    </font>
    <font>
      <b/>
      <sz val="11"/>
      <color rgb="FF000000"/>
      <name val="B Badr"/>
      <charset val="178"/>
    </font>
    <font>
      <b/>
      <sz val="14"/>
      <color rgb="FF000000"/>
      <name val="B Nazanin"/>
      <charset val="178"/>
    </font>
    <font>
      <sz val="10"/>
      <color theme="1"/>
      <name val="B Nazanin"/>
      <charset val="178"/>
    </font>
    <font>
      <sz val="16"/>
      <color theme="1"/>
      <name val="B Yagut"/>
      <charset val="178"/>
    </font>
    <font>
      <sz val="16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B Yagut"/>
      <charset val="178"/>
    </font>
    <font>
      <sz val="11"/>
      <color theme="1"/>
      <name val="B Yekan"/>
      <charset val="178"/>
    </font>
    <font>
      <b/>
      <sz val="12"/>
      <color theme="1"/>
      <name val="B Yagut"/>
      <charset val="178"/>
    </font>
    <font>
      <b/>
      <sz val="13"/>
      <color theme="0" tint="-0.249977111117893"/>
      <name val="B Nazanin"/>
      <charset val="178"/>
    </font>
    <font>
      <sz val="9"/>
      <color theme="1"/>
      <name val="B Titr"/>
      <charset val="178"/>
    </font>
    <font>
      <b/>
      <sz val="9"/>
      <color theme="1"/>
      <name val="B Titr"/>
      <charset val="178"/>
    </font>
    <font>
      <i/>
      <sz val="9"/>
      <color theme="1"/>
      <name val="B Titr"/>
      <charset val="178"/>
    </font>
    <font>
      <b/>
      <sz val="10"/>
      <name val="B Titr"/>
      <charset val="178"/>
    </font>
    <font>
      <b/>
      <sz val="12"/>
      <name val="B Titr"/>
      <charset val="178"/>
    </font>
    <font>
      <sz val="12"/>
      <color theme="1"/>
      <name val="B Titr"/>
      <charset val="178"/>
    </font>
    <font>
      <sz val="10"/>
      <color theme="1"/>
      <name val="B Titr"/>
      <charset val="178"/>
    </font>
    <font>
      <sz val="10"/>
      <name val="B Titr"/>
      <charset val="178"/>
    </font>
    <font>
      <b/>
      <sz val="9"/>
      <name val="B Titr"/>
      <charset val="178"/>
    </font>
    <font>
      <sz val="9"/>
      <name val="B Titr"/>
      <charset val="178"/>
    </font>
    <font>
      <sz val="11"/>
      <name val="B Titr"/>
      <charset val="178"/>
    </font>
    <font>
      <sz val="16"/>
      <name val="B Titr"/>
      <charset val="178"/>
    </font>
    <font>
      <sz val="12"/>
      <name val="B Titr"/>
      <charset val="178"/>
    </font>
    <font>
      <sz val="11"/>
      <color theme="1"/>
      <name val="B Titr"/>
      <charset val="178"/>
    </font>
    <font>
      <b/>
      <sz val="11"/>
      <name val="B Titr"/>
      <charset val="178"/>
    </font>
    <font>
      <b/>
      <sz val="11"/>
      <color theme="1"/>
      <name val="B Titr"/>
      <charset val="178"/>
    </font>
    <font>
      <b/>
      <sz val="12"/>
      <color theme="1"/>
      <name val="B Titr"/>
      <charset val="178"/>
    </font>
    <font>
      <b/>
      <sz val="12"/>
      <color rgb="FF000000"/>
      <name val="B Titr"/>
      <charset val="178"/>
    </font>
    <font>
      <b/>
      <sz val="10"/>
      <color theme="1"/>
      <name val="B Titr"/>
      <charset val="178"/>
    </font>
    <font>
      <b/>
      <sz val="10"/>
      <color theme="4"/>
      <name val="B Titr"/>
      <charset val="178"/>
    </font>
    <font>
      <b/>
      <sz val="10"/>
      <color theme="5"/>
      <name val="B Titr"/>
      <charset val="178"/>
    </font>
    <font>
      <sz val="10"/>
      <color theme="5"/>
      <name val="B Titr"/>
      <charset val="178"/>
    </font>
    <font>
      <sz val="8"/>
      <color theme="1"/>
      <name val="B Titr"/>
      <charset val="178"/>
    </font>
    <font>
      <b/>
      <sz val="8"/>
      <color theme="1"/>
      <name val="B Titr"/>
      <charset val="178"/>
    </font>
    <font>
      <sz val="10"/>
      <color theme="1"/>
      <name val="B Yekan"/>
      <charset val="178"/>
    </font>
    <font>
      <sz val="11"/>
      <color theme="1"/>
      <name val="B Compset"/>
      <charset val="178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/>
    </fill>
    <fill>
      <patternFill patternType="solid">
        <fgColor theme="2" tint="-0.249977111117893"/>
        <bgColor indexed="64"/>
      </patternFill>
    </fill>
    <fill>
      <patternFill patternType="mediumGray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CCCC"/>
        <bgColor indexed="64"/>
      </patternFill>
    </fill>
    <fill>
      <patternFill patternType="mediumGray"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</fills>
  <borders count="1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666666"/>
      </right>
      <top style="medium">
        <color rgb="FF000000"/>
      </top>
      <bottom/>
      <diagonal/>
    </border>
    <border>
      <left style="thin">
        <color rgb="FF666666"/>
      </left>
      <right/>
      <top style="medium">
        <color rgb="FF000000"/>
      </top>
      <bottom style="thin">
        <color rgb="FF666666"/>
      </bottom>
      <diagonal/>
    </border>
    <border>
      <left/>
      <right style="thin">
        <color rgb="FF666666"/>
      </right>
      <top style="medium">
        <color rgb="FF000000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666666"/>
      </bottom>
      <diagonal/>
    </border>
    <border>
      <left style="thin">
        <color rgb="FF666666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medium">
        <color rgb="FF000000"/>
      </right>
      <top/>
      <bottom style="thin">
        <color rgb="FF666666"/>
      </bottom>
      <diagonal/>
    </border>
    <border>
      <left style="medium">
        <color rgb="FF000000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medium">
        <color rgb="FF000000"/>
      </right>
      <top style="thin">
        <color rgb="FF666666"/>
      </top>
      <bottom style="thin">
        <color rgb="FF666666"/>
      </bottom>
      <diagonal/>
    </border>
    <border>
      <left style="medium">
        <color rgb="FF000000"/>
      </left>
      <right style="thin">
        <color rgb="FF666666"/>
      </right>
      <top style="thin">
        <color rgb="FF666666"/>
      </top>
      <bottom style="medium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000000"/>
      </bottom>
      <diagonal/>
    </border>
    <border>
      <left style="thin">
        <color rgb="FF666666"/>
      </left>
      <right style="medium">
        <color rgb="FF000000"/>
      </right>
      <top style="thin">
        <color rgb="FF666666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666666"/>
      </bottom>
      <diagonal/>
    </border>
    <border>
      <left style="medium">
        <color indexed="64"/>
      </left>
      <right style="thin">
        <color rgb="FF666666"/>
      </right>
      <top style="medium">
        <color indexed="64"/>
      </top>
      <bottom/>
      <diagonal/>
    </border>
    <border>
      <left style="thin">
        <color rgb="FF666666"/>
      </left>
      <right style="thin">
        <color rgb="FF666666"/>
      </right>
      <top style="medium">
        <color indexed="64"/>
      </top>
      <bottom/>
      <diagonal/>
    </border>
    <border>
      <left style="thin">
        <color rgb="FF666666"/>
      </left>
      <right/>
      <top style="medium">
        <color indexed="64"/>
      </top>
      <bottom style="thin">
        <color rgb="FF666666"/>
      </bottom>
      <diagonal/>
    </border>
    <border>
      <left/>
      <right style="thin">
        <color rgb="FF666666"/>
      </right>
      <top style="medium">
        <color indexed="64"/>
      </top>
      <bottom style="thin">
        <color rgb="FF666666"/>
      </bottom>
      <diagonal/>
    </border>
    <border>
      <left/>
      <right/>
      <top style="medium">
        <color indexed="64"/>
      </top>
      <bottom style="thin">
        <color rgb="FF666666"/>
      </bottom>
      <diagonal/>
    </border>
    <border>
      <left/>
      <right style="medium">
        <color indexed="64"/>
      </right>
      <top style="medium">
        <color indexed="64"/>
      </top>
      <bottom style="thin">
        <color rgb="FF666666"/>
      </bottom>
      <diagonal/>
    </border>
    <border>
      <left style="medium">
        <color indexed="64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medium">
        <color indexed="64"/>
      </right>
      <top style="thin">
        <color rgb="FF666666"/>
      </top>
      <bottom style="thin">
        <color rgb="FF666666"/>
      </bottom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64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medium">
        <color indexed="64"/>
      </right>
      <top style="thin">
        <color rgb="FF66666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666666"/>
      </right>
      <top style="medium">
        <color indexed="64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medium">
        <color indexed="64"/>
      </top>
      <bottom style="medium">
        <color indexed="64"/>
      </bottom>
      <diagonal/>
    </border>
    <border>
      <left style="thin">
        <color rgb="FF66666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666666"/>
      </left>
      <right style="medium">
        <color rgb="FF000000"/>
      </right>
      <top style="thin">
        <color rgb="FF666666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666666"/>
      </left>
      <right/>
      <top style="medium">
        <color indexed="64"/>
      </top>
      <bottom/>
      <diagonal/>
    </border>
    <border>
      <left/>
      <right style="thin">
        <color rgb="FF666666"/>
      </right>
      <top style="medium">
        <color indexed="64"/>
      </top>
      <bottom/>
      <diagonal/>
    </border>
    <border>
      <left style="medium">
        <color indexed="64"/>
      </left>
      <right style="thin">
        <color rgb="FF666666"/>
      </right>
      <top/>
      <bottom/>
      <diagonal/>
    </border>
    <border>
      <left/>
      <right style="medium">
        <color indexed="64"/>
      </right>
      <top/>
      <bottom style="thin">
        <color rgb="FF666666"/>
      </bottom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666666"/>
      </right>
      <top style="medium">
        <color indexed="64"/>
      </top>
      <bottom style="medium">
        <color indexed="64"/>
      </bottom>
      <diagonal/>
    </border>
    <border>
      <left style="thin">
        <color rgb="FF666666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666666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666666"/>
      </right>
      <top/>
      <bottom/>
      <diagonal/>
    </border>
    <border>
      <left/>
      <right style="thin">
        <color rgb="FF666666"/>
      </right>
      <top/>
      <bottom style="medium">
        <color indexed="64"/>
      </bottom>
      <diagonal/>
    </border>
    <border>
      <left style="thin">
        <color rgb="FF666666"/>
      </left>
      <right style="thin">
        <color rgb="FF66666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66666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666666"/>
      </right>
      <top/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666666"/>
      </bottom>
      <diagonal/>
    </border>
    <border>
      <left/>
      <right style="medium">
        <color indexed="64"/>
      </right>
      <top style="thin">
        <color rgb="FF666666"/>
      </top>
      <bottom style="thin">
        <color rgb="FF666666"/>
      </bottom>
      <diagonal/>
    </border>
    <border>
      <left style="medium">
        <color rgb="FF000000"/>
      </left>
      <right style="medium">
        <color rgb="FF000000"/>
      </right>
      <top/>
      <bottom style="thin">
        <color rgb="FF666666"/>
      </bottom>
      <diagonal/>
    </border>
    <border>
      <left/>
      <right style="medium">
        <color rgb="FF000000"/>
      </right>
      <top/>
      <bottom style="thin">
        <color rgb="FF666666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996">
    <xf numFmtId="0" fontId="0" fillId="0" borderId="0" xfId="0"/>
    <xf numFmtId="0" fontId="7" fillId="3" borderId="35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3" fontId="7" fillId="2" borderId="22" xfId="1" applyNumberFormat="1" applyFont="1" applyFill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8" fillId="2" borderId="0" xfId="0" applyNumberFormat="1" applyFont="1" applyFill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169" fontId="7" fillId="0" borderId="1" xfId="1" applyNumberFormat="1" applyFont="1" applyBorder="1" applyAlignment="1" applyProtection="1">
      <alignment horizontal="center" vertical="center"/>
    </xf>
    <xf numFmtId="169" fontId="7" fillId="2" borderId="22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3" fontId="7" fillId="2" borderId="1" xfId="1" applyNumberFormat="1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3" fontId="9" fillId="0" borderId="1" xfId="1" applyNumberFormat="1" applyFont="1" applyFill="1" applyBorder="1" applyAlignment="1" applyProtection="1">
      <alignment horizontal="center" vertical="center"/>
    </xf>
    <xf numFmtId="3" fontId="9" fillId="7" borderId="1" xfId="1" applyNumberFormat="1" applyFont="1" applyFill="1" applyBorder="1" applyAlignment="1" applyProtection="1">
      <alignment horizontal="center" vertical="center"/>
    </xf>
    <xf numFmtId="166" fontId="9" fillId="7" borderId="1" xfId="1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9" fontId="9" fillId="2" borderId="1" xfId="0" applyNumberFormat="1" applyFont="1" applyFill="1" applyBorder="1" applyAlignment="1" applyProtection="1">
      <alignment horizontal="center" vertical="center"/>
    </xf>
    <xf numFmtId="169" fontId="9" fillId="2" borderId="2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9" fontId="10" fillId="5" borderId="1" xfId="0" applyNumberFormat="1" applyFont="1" applyFill="1" applyBorder="1" applyAlignment="1" applyProtection="1">
      <alignment horizontal="center" vertical="center" wrapText="1" readingOrder="2"/>
    </xf>
    <xf numFmtId="0" fontId="11" fillId="3" borderId="94" xfId="5" applyFont="1" applyFill="1" applyBorder="1" applyAlignment="1" applyProtection="1">
      <alignment horizontal="center" vertical="center" wrapText="1"/>
    </xf>
    <xf numFmtId="0" fontId="11" fillId="3" borderId="40" xfId="5" applyFont="1" applyFill="1" applyBorder="1" applyAlignment="1" applyProtection="1">
      <alignment horizontal="center" vertical="center" wrapText="1"/>
    </xf>
    <xf numFmtId="0" fontId="11" fillId="2" borderId="95" xfId="5" applyFont="1" applyFill="1" applyBorder="1" applyAlignment="1" applyProtection="1">
      <alignment horizontal="center" vertical="center" wrapText="1"/>
    </xf>
    <xf numFmtId="169" fontId="11" fillId="0" borderId="96" xfId="5" applyNumberFormat="1" applyFont="1" applyBorder="1" applyAlignment="1" applyProtection="1">
      <alignment horizontal="center" vertical="center" wrapText="1"/>
      <protection locked="0"/>
    </xf>
    <xf numFmtId="169" fontId="11" fillId="2" borderId="19" xfId="5" applyNumberFormat="1" applyFont="1" applyFill="1" applyBorder="1" applyAlignment="1" applyProtection="1">
      <alignment horizontal="center" vertical="center" wrapText="1"/>
    </xf>
    <xf numFmtId="169" fontId="11" fillId="2" borderId="20" xfId="5" applyNumberFormat="1" applyFont="1" applyFill="1" applyBorder="1" applyAlignment="1" applyProtection="1">
      <alignment horizontal="center" vertical="center" wrapText="1"/>
    </xf>
    <xf numFmtId="169" fontId="11" fillId="2" borderId="24" xfId="5" applyNumberFormat="1" applyFont="1" applyFill="1" applyBorder="1" applyAlignment="1" applyProtection="1">
      <alignment horizontal="center" vertical="center" wrapText="1"/>
    </xf>
    <xf numFmtId="169" fontId="11" fillId="2" borderId="25" xfId="5" applyNumberFormat="1" applyFont="1" applyFill="1" applyBorder="1" applyAlignment="1" applyProtection="1">
      <alignment horizontal="center" vertical="center" wrapText="1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horizontal="center" vertical="center" wrapText="1"/>
    </xf>
    <xf numFmtId="0" fontId="11" fillId="3" borderId="29" xfId="5" applyFont="1" applyFill="1" applyBorder="1" applyAlignment="1" applyProtection="1">
      <alignment horizontal="center" vertical="center" wrapText="1"/>
    </xf>
    <xf numFmtId="0" fontId="11" fillId="2" borderId="30" xfId="5" applyFont="1" applyFill="1" applyBorder="1" applyAlignment="1" applyProtection="1">
      <alignment horizontal="center" vertical="center" wrapText="1"/>
    </xf>
    <xf numFmtId="169" fontId="11" fillId="2" borderId="1" xfId="5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8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169" fontId="7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  <protection locked="0"/>
    </xf>
    <xf numFmtId="0" fontId="13" fillId="3" borderId="35" xfId="5" applyFont="1" applyFill="1" applyBorder="1" applyAlignment="1" applyProtection="1">
      <alignment horizontal="center" vertical="center"/>
    </xf>
    <xf numFmtId="0" fontId="13" fillId="3" borderId="97" xfId="5" applyFont="1" applyFill="1" applyBorder="1" applyAlignment="1" applyProtection="1">
      <alignment horizontal="center" vertical="center" wrapText="1"/>
    </xf>
    <xf numFmtId="0" fontId="13" fillId="3" borderId="29" xfId="5" applyFont="1" applyFill="1" applyBorder="1" applyAlignment="1" applyProtection="1">
      <alignment horizontal="center" vertical="center" wrapText="1"/>
    </xf>
    <xf numFmtId="0" fontId="13" fillId="3" borderId="35" xfId="5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165" fontId="7" fillId="3" borderId="1" xfId="0" applyNumberFormat="1" applyFont="1" applyFill="1" applyBorder="1" applyAlignment="1" applyProtection="1">
      <alignment horizontal="center" vertical="center" wrapText="1"/>
    </xf>
    <xf numFmtId="165" fontId="7" fillId="2" borderId="10" xfId="0" applyNumberFormat="1" applyFont="1" applyFill="1" applyBorder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 applyProtection="1">
      <alignment horizontal="center" vertical="center" wrapText="1"/>
    </xf>
    <xf numFmtId="165" fontId="7" fillId="2" borderId="1" xfId="1" applyNumberFormat="1" applyFont="1" applyFill="1" applyBorder="1" applyAlignment="1" applyProtection="1">
      <alignment horizontal="center" vertical="center"/>
    </xf>
    <xf numFmtId="165" fontId="7" fillId="2" borderId="10" xfId="1" applyNumberFormat="1" applyFont="1" applyFill="1" applyBorder="1" applyAlignment="1" applyProtection="1">
      <alignment horizontal="center" vertical="center"/>
    </xf>
    <xf numFmtId="165" fontId="7" fillId="2" borderId="1" xfId="0" applyNumberFormat="1" applyFont="1" applyFill="1" applyBorder="1" applyAlignment="1" applyProtection="1">
      <alignment horizontal="center" vertical="center" wrapText="1" readingOrder="2"/>
    </xf>
    <xf numFmtId="165" fontId="7" fillId="2" borderId="11" xfId="1" applyNumberFormat="1" applyFont="1" applyFill="1" applyBorder="1" applyAlignment="1" applyProtection="1">
      <alignment horizontal="center" vertical="center"/>
    </xf>
    <xf numFmtId="165" fontId="7" fillId="2" borderId="12" xfId="1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169" fontId="13" fillId="0" borderId="1" xfId="0" applyNumberFormat="1" applyFont="1" applyBorder="1" applyAlignment="1" applyProtection="1">
      <alignment horizontal="center" vertical="center" wrapText="1" readingOrder="2"/>
    </xf>
    <xf numFmtId="169" fontId="13" fillId="2" borderId="22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169" fontId="13" fillId="2" borderId="1" xfId="1" applyNumberFormat="1" applyFont="1" applyFill="1" applyBorder="1" applyAlignment="1" applyProtection="1">
      <alignment horizontal="center" vertical="center"/>
    </xf>
    <xf numFmtId="169" fontId="13" fillId="2" borderId="1" xfId="0" applyNumberFormat="1" applyFont="1" applyFill="1" applyBorder="1" applyAlignment="1" applyProtection="1">
      <alignment horizontal="center" vertical="center" wrapText="1" readingOrder="2"/>
    </xf>
    <xf numFmtId="0" fontId="13" fillId="0" borderId="0" xfId="0" applyFont="1" applyAlignment="1" applyProtection="1">
      <alignment horizontal="center" vertical="center"/>
    </xf>
    <xf numFmtId="169" fontId="13" fillId="0" borderId="0" xfId="0" applyNumberFormat="1" applyFont="1" applyFill="1" applyAlignment="1" applyProtection="1">
      <alignment horizontal="center" vertical="center"/>
      <protection locked="0"/>
    </xf>
    <xf numFmtId="169" fontId="13" fillId="2" borderId="1" xfId="0" applyNumberFormat="1" applyFont="1" applyFill="1" applyBorder="1" applyAlignment="1" applyProtection="1">
      <alignment horizontal="center" vertical="center" wrapText="1"/>
    </xf>
    <xf numFmtId="169" fontId="13" fillId="2" borderId="24" xfId="0" applyNumberFormat="1" applyFont="1" applyFill="1" applyBorder="1" applyAlignment="1" applyProtection="1">
      <alignment horizontal="center" vertical="center" wrapText="1"/>
    </xf>
    <xf numFmtId="169" fontId="13" fillId="2" borderId="25" xfId="0" applyNumberFormat="1" applyFont="1" applyFill="1" applyBorder="1" applyAlignment="1" applyProtection="1">
      <alignment horizontal="center" vertical="center"/>
    </xf>
    <xf numFmtId="0" fontId="7" fillId="0" borderId="0" xfId="8" applyFont="1" applyAlignment="1" applyProtection="1">
      <alignment horizontal="center"/>
      <protection locked="0"/>
    </xf>
    <xf numFmtId="0" fontId="13" fillId="0" borderId="0" xfId="8" applyFont="1" applyAlignment="1" applyProtection="1">
      <alignment horizontal="center"/>
      <protection locked="0"/>
    </xf>
    <xf numFmtId="0" fontId="13" fillId="12" borderId="54" xfId="8" applyFont="1" applyFill="1" applyBorder="1" applyAlignment="1" applyProtection="1">
      <alignment horizontal="center" vertical="center" wrapText="1"/>
    </xf>
    <xf numFmtId="0" fontId="13" fillId="12" borderId="70" xfId="8" applyFont="1" applyFill="1" applyBorder="1" applyAlignment="1" applyProtection="1">
      <alignment horizontal="center" vertical="center" wrapText="1"/>
    </xf>
    <xf numFmtId="0" fontId="7" fillId="0" borderId="0" xfId="8" applyFont="1" applyProtection="1">
      <protection locked="0"/>
    </xf>
    <xf numFmtId="0" fontId="7" fillId="12" borderId="112" xfId="8" applyFont="1" applyFill="1" applyBorder="1" applyAlignment="1" applyProtection="1">
      <alignment horizontal="center" vertical="center" wrapText="1"/>
    </xf>
    <xf numFmtId="0" fontId="7" fillId="12" borderId="78" xfId="8" applyFont="1" applyFill="1" applyBorder="1" applyAlignment="1" applyProtection="1">
      <alignment horizontal="center" vertical="center" wrapText="1"/>
    </xf>
    <xf numFmtId="0" fontId="7" fillId="12" borderId="113" xfId="8" applyFont="1" applyFill="1" applyBorder="1" applyAlignment="1" applyProtection="1">
      <alignment horizontal="center" vertical="center" wrapText="1"/>
    </xf>
    <xf numFmtId="0" fontId="7" fillId="12" borderId="111" xfId="8" applyFont="1" applyFill="1" applyBorder="1" applyAlignment="1" applyProtection="1">
      <alignment horizontal="center" vertical="center" wrapText="1"/>
    </xf>
    <xf numFmtId="167" fontId="7" fillId="0" borderId="53" xfId="8" applyNumberFormat="1" applyFont="1" applyBorder="1" applyAlignment="1" applyProtection="1">
      <alignment horizontal="center" vertical="center" wrapText="1"/>
      <protection locked="0"/>
    </xf>
    <xf numFmtId="167" fontId="7" fillId="0" borderId="0" xfId="8" applyNumberFormat="1" applyFont="1" applyProtection="1">
      <protection locked="0"/>
    </xf>
    <xf numFmtId="167" fontId="7" fillId="3" borderId="76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Border="1" applyAlignment="1" applyProtection="1">
      <alignment horizontal="center" vertical="center"/>
      <protection locked="0"/>
    </xf>
    <xf numFmtId="0" fontId="11" fillId="8" borderId="1" xfId="8" applyFont="1" applyFill="1" applyBorder="1" applyAlignment="1" applyProtection="1">
      <alignment horizontal="center" vertical="center"/>
      <protection locked="0"/>
    </xf>
    <xf numFmtId="0" fontId="7" fillId="0" borderId="1" xfId="8" applyFont="1" applyBorder="1" applyAlignment="1" applyProtection="1">
      <alignment horizontal="center"/>
      <protection locked="0"/>
    </xf>
    <xf numFmtId="0" fontId="14" fillId="0" borderId="0" xfId="8" applyFont="1" applyAlignment="1" applyProtection="1">
      <alignment wrapText="1"/>
      <protection locked="0"/>
    </xf>
    <xf numFmtId="0" fontId="11" fillId="0" borderId="1" xfId="8" applyFont="1" applyBorder="1" applyAlignment="1" applyProtection="1">
      <alignment horizontal="center"/>
      <protection locked="0"/>
    </xf>
    <xf numFmtId="0" fontId="7" fillId="12" borderId="101" xfId="8" applyFont="1" applyFill="1" applyBorder="1" applyAlignment="1" applyProtection="1">
      <alignment horizontal="center" vertical="center" wrapText="1"/>
    </xf>
    <xf numFmtId="0" fontId="12" fillId="0" borderId="0" xfId="8" applyFont="1" applyAlignment="1" applyProtection="1">
      <alignment horizontal="center"/>
      <protection locked="0"/>
    </xf>
    <xf numFmtId="0" fontId="12" fillId="12" borderId="90" xfId="8" applyFont="1" applyFill="1" applyBorder="1" applyAlignment="1" applyProtection="1">
      <alignment horizontal="center" vertical="center" wrapText="1"/>
    </xf>
    <xf numFmtId="0" fontId="12" fillId="13" borderId="90" xfId="8" applyFont="1" applyFill="1" applyBorder="1" applyAlignment="1" applyProtection="1">
      <alignment horizontal="center" vertical="top" wrapText="1"/>
      <protection locked="0"/>
    </xf>
    <xf numFmtId="167" fontId="12" fillId="13" borderId="90" xfId="8" applyNumberFormat="1" applyFont="1" applyFill="1" applyBorder="1" applyAlignment="1" applyProtection="1">
      <alignment horizontal="center" vertical="top" wrapText="1"/>
      <protection locked="0"/>
    </xf>
    <xf numFmtId="167" fontId="12" fillId="13" borderId="90" xfId="8" applyNumberFormat="1" applyFont="1" applyFill="1" applyBorder="1" applyAlignment="1" applyProtection="1">
      <alignment horizontal="center" vertical="top" wrapText="1"/>
    </xf>
    <xf numFmtId="0" fontId="12" fillId="0" borderId="90" xfId="8" applyFont="1" applyBorder="1" applyAlignment="1" applyProtection="1">
      <alignment horizontal="center" vertical="top" wrapText="1"/>
    </xf>
    <xf numFmtId="0" fontId="12" fillId="14" borderId="90" xfId="8" applyFont="1" applyFill="1" applyBorder="1" applyAlignment="1" applyProtection="1">
      <alignment horizontal="center" vertical="top" wrapText="1"/>
    </xf>
    <xf numFmtId="167" fontId="12" fillId="0" borderId="90" xfId="8" applyNumberFormat="1" applyFont="1" applyBorder="1" applyAlignment="1" applyProtection="1">
      <alignment horizontal="center" vertical="center" wrapText="1"/>
      <protection locked="0"/>
    </xf>
    <xf numFmtId="167" fontId="12" fillId="0" borderId="90" xfId="8" applyNumberFormat="1" applyFont="1" applyBorder="1" applyAlignment="1" applyProtection="1">
      <alignment horizontal="center" vertical="center" wrapText="1"/>
    </xf>
    <xf numFmtId="0" fontId="12" fillId="13" borderId="90" xfId="8" applyFont="1" applyFill="1" applyBorder="1" applyAlignment="1" applyProtection="1">
      <alignment horizontal="center" vertical="top" wrapText="1"/>
    </xf>
    <xf numFmtId="167" fontId="12" fillId="15" borderId="90" xfId="8" applyNumberFormat="1" applyFont="1" applyFill="1" applyBorder="1" applyAlignment="1" applyProtection="1">
      <alignment horizontal="center" vertical="center" wrapText="1"/>
      <protection locked="0"/>
    </xf>
    <xf numFmtId="167" fontId="12" fillId="14" borderId="90" xfId="8" applyNumberFormat="1" applyFont="1" applyFill="1" applyBorder="1" applyAlignment="1" applyProtection="1">
      <alignment horizontal="center" vertical="top" wrapText="1"/>
    </xf>
    <xf numFmtId="0" fontId="12" fillId="12" borderId="90" xfId="8" applyFont="1" applyFill="1" applyBorder="1" applyAlignment="1" applyProtection="1">
      <alignment horizontal="center" vertical="top" wrapText="1"/>
    </xf>
    <xf numFmtId="167" fontId="12" fillId="3" borderId="90" xfId="8" applyNumberFormat="1" applyFont="1" applyFill="1" applyBorder="1" applyAlignment="1" applyProtection="1">
      <alignment horizontal="center" vertical="top" wrapText="1"/>
    </xf>
    <xf numFmtId="167" fontId="12" fillId="3" borderId="90" xfId="8" applyNumberFormat="1" applyFont="1" applyFill="1" applyBorder="1" applyAlignment="1" applyProtection="1">
      <alignment horizontal="center" vertical="top" wrapText="1"/>
      <protection locked="0"/>
    </xf>
    <xf numFmtId="0" fontId="12" fillId="0" borderId="90" xfId="8" applyFont="1" applyBorder="1" applyAlignment="1" applyProtection="1">
      <alignment horizontal="center" vertical="center" wrapText="1"/>
    </xf>
    <xf numFmtId="167" fontId="12" fillId="0" borderId="90" xfId="8" applyNumberFormat="1" applyFont="1" applyFill="1" applyBorder="1" applyAlignment="1" applyProtection="1">
      <alignment horizontal="center" vertical="center" wrapText="1"/>
      <protection locked="0"/>
    </xf>
    <xf numFmtId="0" fontId="12" fillId="9" borderId="101" xfId="8" applyFont="1" applyFill="1" applyBorder="1" applyAlignment="1" applyProtection="1">
      <alignment horizontal="center" vertical="center"/>
    </xf>
    <xf numFmtId="0" fontId="12" fillId="0" borderId="39" xfId="8" applyFont="1" applyBorder="1" applyAlignment="1" applyProtection="1">
      <alignment horizontal="center" vertical="center"/>
      <protection hidden="1"/>
    </xf>
    <xf numFmtId="0" fontId="12" fillId="0" borderId="100" xfId="8" applyFont="1" applyBorder="1" applyAlignment="1" applyProtection="1">
      <alignment horizontal="center" vertical="center"/>
      <protection hidden="1"/>
    </xf>
    <xf numFmtId="0" fontId="12" fillId="9" borderId="30" xfId="8" applyFont="1" applyFill="1" applyBorder="1" applyAlignment="1" applyProtection="1">
      <alignment horizontal="center" vertical="center"/>
    </xf>
    <xf numFmtId="0" fontId="12" fillId="0" borderId="28" xfId="8" applyFont="1" applyBorder="1" applyAlignment="1" applyProtection="1">
      <alignment horizontal="center" vertical="center"/>
      <protection hidden="1"/>
    </xf>
    <xf numFmtId="0" fontId="12" fillId="0" borderId="102" xfId="8" applyFont="1" applyBorder="1" applyAlignment="1" applyProtection="1">
      <alignment horizontal="center" vertical="center"/>
      <protection hidden="1"/>
    </xf>
    <xf numFmtId="0" fontId="12" fillId="0" borderId="25" xfId="8" applyFont="1" applyBorder="1" applyAlignment="1" applyProtection="1">
      <alignment horizontal="center" vertical="center"/>
      <protection hidden="1"/>
    </xf>
    <xf numFmtId="0" fontId="12" fillId="0" borderId="0" xfId="8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0" borderId="0" xfId="8" applyFont="1" applyAlignment="1" applyProtection="1">
      <alignment horizontal="center" vertical="top" wrapText="1"/>
      <protection locked="0"/>
    </xf>
    <xf numFmtId="0" fontId="11" fillId="3" borderId="90" xfId="8" applyFont="1" applyFill="1" applyBorder="1" applyAlignment="1" applyProtection="1">
      <alignment horizontal="center" vertical="center" wrapText="1"/>
    </xf>
    <xf numFmtId="0" fontId="11" fillId="0" borderId="90" xfId="8" applyFont="1" applyBorder="1" applyAlignment="1" applyProtection="1">
      <alignment horizontal="center" vertical="top" wrapText="1"/>
    </xf>
    <xf numFmtId="167" fontId="11" fillId="0" borderId="90" xfId="8" applyNumberFormat="1" applyFont="1" applyBorder="1" applyAlignment="1" applyProtection="1">
      <alignment horizontal="center" vertical="top" wrapText="1"/>
      <protection locked="0"/>
    </xf>
    <xf numFmtId="167" fontId="11" fillId="3" borderId="90" xfId="8" applyNumberFormat="1" applyFont="1" applyFill="1" applyBorder="1" applyAlignment="1" applyProtection="1">
      <alignment horizontal="center" vertical="top" wrapText="1"/>
    </xf>
    <xf numFmtId="0" fontId="11" fillId="11" borderId="90" xfId="8" applyFont="1" applyFill="1" applyBorder="1" applyAlignment="1" applyProtection="1">
      <alignment horizontal="center" vertical="top" wrapText="1"/>
    </xf>
    <xf numFmtId="167" fontId="11" fillId="11" borderId="90" xfId="8" applyNumberFormat="1" applyFont="1" applyFill="1" applyBorder="1" applyAlignment="1" applyProtection="1">
      <alignment horizontal="center" vertical="top" wrapText="1"/>
    </xf>
    <xf numFmtId="0" fontId="11" fillId="12" borderId="90" xfId="8" applyFont="1" applyFill="1" applyBorder="1" applyAlignment="1" applyProtection="1">
      <alignment horizontal="center" vertical="top" wrapText="1"/>
    </xf>
    <xf numFmtId="167" fontId="11" fillId="3" borderId="90" xfId="8" applyNumberFormat="1" applyFont="1" applyFill="1" applyBorder="1" applyAlignment="1" applyProtection="1">
      <alignment horizontal="center" vertical="top" wrapText="1"/>
      <protection locked="0"/>
    </xf>
    <xf numFmtId="0" fontId="11" fillId="12" borderId="90" xfId="8" applyFont="1" applyFill="1" applyBorder="1" applyAlignment="1" applyProtection="1">
      <alignment horizontal="center" vertical="center" wrapText="1"/>
    </xf>
    <xf numFmtId="0" fontId="11" fillId="0" borderId="0" xfId="8" applyFont="1" applyAlignment="1" applyProtection="1">
      <alignment horizontal="center"/>
      <protection locked="0"/>
    </xf>
    <xf numFmtId="0" fontId="11" fillId="11" borderId="90" xfId="8" applyFont="1" applyFill="1" applyBorder="1" applyAlignment="1" applyProtection="1">
      <alignment horizontal="center" vertical="center" wrapText="1"/>
    </xf>
    <xf numFmtId="167" fontId="11" fillId="0" borderId="90" xfId="8" applyNumberFormat="1" applyFont="1" applyBorder="1" applyAlignment="1" applyProtection="1">
      <alignment horizontal="center" vertical="top" wrapText="1"/>
    </xf>
    <xf numFmtId="0" fontId="11" fillId="0" borderId="0" xfId="8" applyFont="1" applyAlignment="1" applyProtection="1">
      <alignment horizontal="center" vertical="top" wrapText="1"/>
      <protection locked="0"/>
    </xf>
    <xf numFmtId="0" fontId="11" fillId="0" borderId="0" xfId="8" applyFont="1" applyAlignment="1" applyProtection="1">
      <alignment horizontal="center"/>
    </xf>
    <xf numFmtId="0" fontId="11" fillId="0" borderId="90" xfId="8" applyFont="1" applyBorder="1" applyAlignment="1" applyProtection="1">
      <alignment horizontal="center" vertical="top" wrapText="1"/>
      <protection locked="0"/>
    </xf>
    <xf numFmtId="167" fontId="11" fillId="0" borderId="90" xfId="8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0" fillId="0" borderId="0" xfId="8" applyFont="1" applyProtection="1">
      <protection locked="0"/>
    </xf>
    <xf numFmtId="0" fontId="10" fillId="12" borderId="54" xfId="8" applyFont="1" applyFill="1" applyBorder="1" applyAlignment="1" applyProtection="1">
      <alignment horizontal="center" vertical="center" wrapText="1"/>
    </xf>
    <xf numFmtId="0" fontId="10" fillId="12" borderId="70" xfId="8" applyFont="1" applyFill="1" applyBorder="1" applyAlignment="1" applyProtection="1">
      <alignment horizontal="center" vertical="center" wrapText="1"/>
    </xf>
    <xf numFmtId="167" fontId="10" fillId="0" borderId="71" xfId="8" applyNumberFormat="1" applyFont="1" applyBorder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center"/>
      <protection locked="0"/>
    </xf>
    <xf numFmtId="0" fontId="10" fillId="0" borderId="0" xfId="8" applyFont="1" applyAlignment="1" applyProtection="1">
      <alignment horizontal="right" vertical="top" wrapText="1"/>
      <protection locked="0"/>
    </xf>
    <xf numFmtId="0" fontId="13" fillId="13" borderId="71" xfId="8" applyFont="1" applyFill="1" applyBorder="1" applyAlignment="1" applyProtection="1">
      <alignment horizontal="center" vertical="top" wrapText="1"/>
    </xf>
    <xf numFmtId="0" fontId="13" fillId="0" borderId="71" xfId="8" applyFont="1" applyBorder="1" applyAlignment="1" applyProtection="1">
      <alignment horizontal="center" vertical="center" wrapText="1"/>
    </xf>
    <xf numFmtId="0" fontId="13" fillId="0" borderId="108" xfId="8" applyFont="1" applyBorder="1" applyAlignment="1" applyProtection="1">
      <alignment horizontal="center" vertical="center" wrapText="1"/>
    </xf>
    <xf numFmtId="0" fontId="13" fillId="0" borderId="0" xfId="8" applyFont="1" applyAlignment="1" applyProtection="1">
      <alignment horizontal="center" vertical="top" wrapText="1"/>
      <protection locked="0"/>
    </xf>
    <xf numFmtId="3" fontId="13" fillId="3" borderId="54" xfId="8" applyNumberFormat="1" applyFont="1" applyFill="1" applyBorder="1" applyAlignment="1" applyProtection="1">
      <alignment horizontal="center" vertical="top" wrapText="1"/>
      <protection locked="0"/>
    </xf>
    <xf numFmtId="3" fontId="13" fillId="3" borderId="54" xfId="8" applyNumberFormat="1" applyFont="1" applyFill="1" applyBorder="1" applyAlignment="1" applyProtection="1">
      <alignment horizontal="center" vertical="top" wrapText="1"/>
    </xf>
    <xf numFmtId="3" fontId="13" fillId="3" borderId="70" xfId="8" applyNumberFormat="1" applyFont="1" applyFill="1" applyBorder="1" applyAlignment="1" applyProtection="1">
      <alignment horizontal="center" vertical="top" wrapText="1"/>
      <protection locked="0"/>
    </xf>
    <xf numFmtId="3" fontId="13" fillId="14" borderId="90" xfId="8" applyNumberFormat="1" applyFont="1" applyFill="1" applyBorder="1" applyAlignment="1" applyProtection="1">
      <alignment horizontal="center" vertical="top" wrapText="1"/>
      <protection locked="0"/>
    </xf>
    <xf numFmtId="3" fontId="13" fillId="0" borderId="54" xfId="8" applyNumberFormat="1" applyFont="1" applyBorder="1" applyAlignment="1" applyProtection="1">
      <alignment horizontal="center" vertical="top" wrapText="1"/>
      <protection locked="0"/>
    </xf>
    <xf numFmtId="3" fontId="13" fillId="14" borderId="109" xfId="8" applyNumberFormat="1" applyFont="1" applyFill="1" applyBorder="1" applyAlignment="1" applyProtection="1">
      <alignment horizontal="center" vertical="top" wrapText="1"/>
      <protection locked="0"/>
    </xf>
    <xf numFmtId="3" fontId="13" fillId="0" borderId="110" xfId="8" applyNumberFormat="1" applyFont="1" applyBorder="1" applyAlignment="1" applyProtection="1">
      <alignment horizontal="center" vertical="top" wrapText="1"/>
      <protection locked="0"/>
    </xf>
    <xf numFmtId="3" fontId="13" fillId="3" borderId="110" xfId="8" applyNumberFormat="1" applyFont="1" applyFill="1" applyBorder="1" applyAlignment="1" applyProtection="1">
      <alignment horizontal="center" vertical="top" wrapText="1"/>
    </xf>
    <xf numFmtId="3" fontId="7" fillId="3" borderId="114" xfId="8" applyNumberFormat="1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</xf>
    <xf numFmtId="0" fontId="7" fillId="0" borderId="0" xfId="8" applyFont="1" applyBorder="1" applyAlignment="1" applyProtection="1">
      <alignment horizontal="center"/>
      <protection locked="0"/>
    </xf>
    <xf numFmtId="0" fontId="20" fillId="0" borderId="0" xfId="8" applyFont="1" applyAlignment="1" applyProtection="1">
      <alignment horizontal="center"/>
      <protection locked="0"/>
    </xf>
    <xf numFmtId="0" fontId="21" fillId="0" borderId="0" xfId="8" applyFont="1" applyAlignment="1" applyProtection="1">
      <alignment horizontal="center"/>
      <protection locked="0"/>
    </xf>
    <xf numFmtId="0" fontId="20" fillId="12" borderId="54" xfId="8" applyFont="1" applyFill="1" applyBorder="1" applyAlignment="1" applyProtection="1">
      <alignment horizontal="center" vertical="center" wrapText="1"/>
    </xf>
    <xf numFmtId="0" fontId="20" fillId="12" borderId="58" xfId="8" applyFont="1" applyFill="1" applyBorder="1" applyAlignment="1" applyProtection="1">
      <alignment horizontal="center" vertical="center" wrapText="1"/>
    </xf>
    <xf numFmtId="0" fontId="20" fillId="0" borderId="0" xfId="8" applyFont="1" applyAlignment="1" applyProtection="1">
      <alignment horizontal="center" vertical="top" wrapText="1"/>
      <protection locked="0"/>
    </xf>
    <xf numFmtId="167" fontId="8" fillId="0" borderId="57" xfId="8" applyNumberFormat="1" applyFont="1" applyBorder="1" applyAlignment="1" applyProtection="1">
      <alignment horizontal="center" vertical="center" wrapText="1"/>
    </xf>
    <xf numFmtId="0" fontId="8" fillId="0" borderId="54" xfId="8" applyFont="1" applyBorder="1" applyAlignment="1" applyProtection="1">
      <alignment horizontal="center" vertical="center" wrapText="1"/>
      <protection locked="0"/>
    </xf>
    <xf numFmtId="167" fontId="8" fillId="3" borderId="58" xfId="8" applyNumberFormat="1" applyFont="1" applyFill="1" applyBorder="1" applyAlignment="1" applyProtection="1">
      <alignment horizontal="center" vertical="center" wrapText="1"/>
    </xf>
    <xf numFmtId="0" fontId="8" fillId="0" borderId="73" xfId="8" applyFont="1" applyBorder="1" applyAlignment="1" applyProtection="1">
      <alignment horizontal="center" vertical="center" wrapText="1"/>
      <protection locked="0"/>
    </xf>
    <xf numFmtId="167" fontId="8" fillId="3" borderId="98" xfId="8" applyNumberFormat="1" applyFont="1" applyFill="1" applyBorder="1" applyAlignment="1" applyProtection="1">
      <alignment horizontal="center" vertical="center" wrapText="1"/>
    </xf>
    <xf numFmtId="167" fontId="8" fillId="3" borderId="78" xfId="8" applyNumberFormat="1" applyFont="1" applyFill="1" applyBorder="1" applyAlignment="1" applyProtection="1">
      <alignment horizontal="center" vertical="center" wrapText="1"/>
    </xf>
    <xf numFmtId="167" fontId="8" fillId="3" borderId="79" xfId="8" applyNumberFormat="1" applyFont="1" applyFill="1" applyBorder="1" applyAlignment="1" applyProtection="1">
      <alignment horizontal="center" vertical="center" wrapText="1"/>
    </xf>
    <xf numFmtId="0" fontId="8" fillId="0" borderId="0" xfId="8" applyFont="1" applyAlignment="1" applyProtection="1">
      <alignment horizontal="center"/>
      <protection locked="0"/>
    </xf>
    <xf numFmtId="0" fontId="8" fillId="12" borderId="54" xfId="8" applyFont="1" applyFill="1" applyBorder="1" applyAlignment="1" applyProtection="1">
      <alignment horizontal="center" vertical="center" wrapText="1"/>
    </xf>
    <xf numFmtId="0" fontId="8" fillId="12" borderId="70" xfId="8" applyFont="1" applyFill="1" applyBorder="1" applyAlignment="1" applyProtection="1">
      <alignment horizontal="center" vertical="center" wrapText="1"/>
    </xf>
    <xf numFmtId="167" fontId="8" fillId="0" borderId="71" xfId="8" applyNumberFormat="1" applyFont="1" applyBorder="1" applyAlignment="1" applyProtection="1">
      <alignment horizontal="center" vertical="center" wrapText="1"/>
    </xf>
    <xf numFmtId="167" fontId="8" fillId="3" borderId="70" xfId="8" applyNumberFormat="1" applyFont="1" applyFill="1" applyBorder="1" applyAlignment="1" applyProtection="1">
      <alignment horizontal="center" vertical="center" wrapText="1"/>
    </xf>
    <xf numFmtId="167" fontId="8" fillId="0" borderId="72" xfId="8" applyNumberFormat="1" applyFont="1" applyBorder="1" applyAlignment="1" applyProtection="1">
      <alignment horizontal="center" vertical="center" wrapText="1"/>
    </xf>
    <xf numFmtId="167" fontId="8" fillId="3" borderId="74" xfId="8" applyNumberFormat="1" applyFont="1" applyFill="1" applyBorder="1" applyAlignment="1" applyProtection="1">
      <alignment horizontal="center" vertical="center" wrapText="1"/>
    </xf>
    <xf numFmtId="3" fontId="8" fillId="3" borderId="79" xfId="8" applyNumberFormat="1" applyFont="1" applyFill="1" applyBorder="1" applyAlignment="1" applyProtection="1">
      <alignment horizontal="center" vertical="center" wrapText="1"/>
    </xf>
    <xf numFmtId="167" fontId="10" fillId="0" borderId="69" xfId="8" applyNumberFormat="1" applyFont="1" applyBorder="1" applyAlignment="1" applyProtection="1">
      <alignment horizontal="center" vertical="center" wrapText="1"/>
      <protection locked="0"/>
    </xf>
    <xf numFmtId="0" fontId="22" fillId="13" borderId="90" xfId="8" applyFont="1" applyFill="1" applyBorder="1" applyAlignment="1" applyProtection="1">
      <alignment horizontal="center" vertical="top" wrapText="1"/>
    </xf>
    <xf numFmtId="167" fontId="22" fillId="13" borderId="90" xfId="8" applyNumberFormat="1" applyFont="1" applyFill="1" applyBorder="1" applyAlignment="1" applyProtection="1">
      <alignment horizontal="center" vertical="top" wrapText="1"/>
    </xf>
    <xf numFmtId="0" fontId="22" fillId="0" borderId="0" xfId="8" applyFont="1" applyAlignment="1" applyProtection="1">
      <alignment horizontal="center"/>
      <protection locked="0"/>
    </xf>
    <xf numFmtId="0" fontId="22" fillId="0" borderId="90" xfId="8" applyFont="1" applyBorder="1" applyAlignment="1" applyProtection="1">
      <alignment horizontal="center" vertical="top" wrapText="1"/>
    </xf>
    <xf numFmtId="0" fontId="22" fillId="14" borderId="90" xfId="8" applyFont="1" applyFill="1" applyBorder="1" applyAlignment="1" applyProtection="1">
      <alignment horizontal="center" vertical="top" wrapText="1"/>
    </xf>
    <xf numFmtId="167" fontId="22" fillId="0" borderId="90" xfId="8" applyNumberFormat="1" applyFont="1" applyBorder="1" applyAlignment="1" applyProtection="1">
      <alignment horizontal="center" vertical="top" wrapText="1"/>
      <protection locked="0"/>
    </xf>
    <xf numFmtId="167" fontId="22" fillId="0" borderId="90" xfId="8" applyNumberFormat="1" applyFont="1" applyBorder="1" applyAlignment="1" applyProtection="1">
      <alignment horizontal="center" vertical="top" wrapText="1"/>
    </xf>
    <xf numFmtId="0" fontId="22" fillId="12" borderId="90" xfId="8" applyFont="1" applyFill="1" applyBorder="1" applyAlignment="1" applyProtection="1">
      <alignment horizontal="center" vertical="center" wrapText="1"/>
    </xf>
    <xf numFmtId="167" fontId="22" fillId="14" borderId="90" xfId="8" applyNumberFormat="1" applyFont="1" applyFill="1" applyBorder="1" applyAlignment="1" applyProtection="1">
      <alignment horizontal="center" vertical="top" wrapText="1"/>
    </xf>
    <xf numFmtId="0" fontId="22" fillId="12" borderId="90" xfId="8" applyFont="1" applyFill="1" applyBorder="1" applyAlignment="1" applyProtection="1">
      <alignment horizontal="center" vertical="top" wrapText="1"/>
    </xf>
    <xf numFmtId="167" fontId="22" fillId="0" borderId="90" xfId="8" applyNumberFormat="1" applyFont="1" applyFill="1" applyBorder="1" applyAlignment="1" applyProtection="1">
      <alignment horizontal="center" vertical="top" wrapText="1"/>
    </xf>
    <xf numFmtId="167" fontId="22" fillId="3" borderId="90" xfId="8" applyNumberFormat="1" applyFont="1" applyFill="1" applyBorder="1" applyAlignment="1" applyProtection="1">
      <alignment horizontal="center" vertical="top" wrapText="1"/>
      <protection locked="0"/>
    </xf>
    <xf numFmtId="0" fontId="22" fillId="0" borderId="90" xfId="8" applyFont="1" applyBorder="1" applyAlignment="1" applyProtection="1">
      <alignment horizontal="center" vertical="center" wrapText="1"/>
    </xf>
    <xf numFmtId="167" fontId="13" fillId="0" borderId="90" xfId="8" applyNumberFormat="1" applyFont="1" applyBorder="1" applyAlignment="1" applyProtection="1">
      <alignment horizontal="center" vertical="top" wrapText="1"/>
      <protection locked="0"/>
    </xf>
    <xf numFmtId="167" fontId="13" fillId="3" borderId="90" xfId="8" applyNumberFormat="1" applyFont="1" applyFill="1" applyBorder="1" applyAlignment="1" applyProtection="1">
      <alignment horizontal="center" vertical="top" wrapText="1"/>
    </xf>
    <xf numFmtId="167" fontId="13" fillId="11" borderId="90" xfId="8" applyNumberFormat="1" applyFont="1" applyFill="1" applyBorder="1" applyAlignment="1" applyProtection="1">
      <alignment horizontal="center" vertical="top" wrapText="1"/>
    </xf>
    <xf numFmtId="167" fontId="13" fillId="0" borderId="90" xfId="8" applyNumberFormat="1" applyFont="1" applyBorder="1" applyAlignment="1" applyProtection="1">
      <alignment horizontal="center" vertical="top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1" fontId="7" fillId="8" borderId="1" xfId="0" applyNumberFormat="1" applyFont="1" applyFill="1" applyBorder="1" applyAlignment="1" applyProtection="1">
      <alignment horizontal="center" vertical="center"/>
    </xf>
    <xf numFmtId="169" fontId="11" fillId="2" borderId="22" xfId="5" applyNumberFormat="1" applyFont="1" applyFill="1" applyBorder="1" applyAlignment="1" applyProtection="1">
      <alignment horizontal="center" vertical="center" wrapText="1"/>
    </xf>
    <xf numFmtId="169" fontId="11" fillId="2" borderId="117" xfId="5" applyNumberFormat="1" applyFont="1" applyFill="1" applyBorder="1" applyAlignment="1" applyProtection="1">
      <alignment horizontal="center" vertical="center" wrapText="1"/>
    </xf>
    <xf numFmtId="169" fontId="11" fillId="2" borderId="118" xfId="5" applyNumberFormat="1" applyFont="1" applyFill="1" applyBorder="1" applyAlignment="1" applyProtection="1">
      <alignment horizontal="center" vertical="center" wrapText="1"/>
    </xf>
    <xf numFmtId="169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169" fontId="7" fillId="2" borderId="2" xfId="0" applyNumberFormat="1" applyFont="1" applyFill="1" applyBorder="1" applyAlignment="1" applyProtection="1">
      <alignment horizontal="center" vertical="center" wrapText="1"/>
    </xf>
    <xf numFmtId="169" fontId="7" fillId="0" borderId="19" xfId="0" applyNumberFormat="1" applyFont="1" applyBorder="1" applyAlignment="1" applyProtection="1">
      <alignment horizontal="center" vertical="center" wrapText="1"/>
      <protection locked="0"/>
    </xf>
    <xf numFmtId="169" fontId="7" fillId="2" borderId="19" xfId="0" applyNumberFormat="1" applyFont="1" applyFill="1" applyBorder="1" applyAlignment="1" applyProtection="1">
      <alignment horizontal="center" vertical="center" wrapText="1"/>
    </xf>
    <xf numFmtId="169" fontId="7" fillId="2" borderId="20" xfId="0" applyNumberFormat="1" applyFont="1" applyFill="1" applyBorder="1" applyAlignment="1" applyProtection="1">
      <alignment horizontal="center" vertical="center" wrapText="1"/>
    </xf>
    <xf numFmtId="169" fontId="7" fillId="2" borderId="22" xfId="0" applyNumberFormat="1" applyFont="1" applyFill="1" applyBorder="1" applyAlignment="1" applyProtection="1">
      <alignment horizontal="center" vertical="center" wrapText="1"/>
    </xf>
    <xf numFmtId="169" fontId="7" fillId="2" borderId="24" xfId="0" applyNumberFormat="1" applyFont="1" applyFill="1" applyBorder="1" applyAlignment="1" applyProtection="1">
      <alignment horizontal="center" vertical="center" wrapText="1"/>
    </xf>
    <xf numFmtId="169" fontId="7" fillId="2" borderId="25" xfId="0" applyNumberFormat="1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3" borderId="19" xfId="0" applyFont="1" applyFill="1" applyBorder="1" applyAlignment="1" applyProtection="1">
      <alignment horizontal="center" vertical="center" wrapText="1"/>
    </xf>
    <xf numFmtId="0" fontId="17" fillId="3" borderId="24" xfId="0" applyFont="1" applyFill="1" applyBorder="1" applyAlignment="1" applyProtection="1">
      <alignment horizontal="center" vertical="center" wrapText="1"/>
    </xf>
    <xf numFmtId="0" fontId="7" fillId="3" borderId="115" xfId="0" applyFont="1" applyFill="1" applyBorder="1" applyAlignment="1" applyProtection="1">
      <alignment horizontal="center" vertical="center" wrapText="1"/>
    </xf>
    <xf numFmtId="0" fontId="11" fillId="2" borderId="18" xfId="5" applyFont="1" applyFill="1" applyBorder="1" applyAlignment="1" applyProtection="1">
      <alignment horizontal="center" vertical="center" shrinkToFit="1"/>
    </xf>
    <xf numFmtId="0" fontId="11" fillId="2" borderId="21" xfId="5" applyFont="1" applyFill="1" applyBorder="1" applyAlignment="1" applyProtection="1">
      <alignment horizontal="center" vertical="center" shrinkToFit="1"/>
    </xf>
    <xf numFmtId="0" fontId="11" fillId="2" borderId="23" xfId="5" applyFont="1" applyFill="1" applyBorder="1" applyAlignment="1" applyProtection="1">
      <alignment horizontal="center" vertical="center" shrinkToFit="1"/>
    </xf>
    <xf numFmtId="0" fontId="11" fillId="0" borderId="0" xfId="5" applyFont="1" applyAlignment="1">
      <alignment horizontal="center" vertical="center" shrinkToFit="1"/>
    </xf>
    <xf numFmtId="0" fontId="11" fillId="3" borderId="40" xfId="5" applyFont="1" applyFill="1" applyBorder="1" applyAlignment="1" applyProtection="1">
      <alignment horizontal="center" vertical="center" shrinkToFit="1"/>
    </xf>
    <xf numFmtId="0" fontId="11" fillId="0" borderId="0" xfId="0" applyFont="1" applyAlignment="1">
      <alignment horizontal="center" shrinkToFit="1"/>
    </xf>
    <xf numFmtId="169" fontId="13" fillId="0" borderId="41" xfId="0" applyNumberFormat="1" applyFont="1" applyBorder="1" applyAlignment="1" applyProtection="1">
      <alignment horizontal="center" vertical="center" wrapText="1" readingOrder="2"/>
    </xf>
    <xf numFmtId="169" fontId="13" fillId="2" borderId="41" xfId="0" applyNumberFormat="1" applyFont="1" applyFill="1" applyBorder="1" applyAlignment="1" applyProtection="1">
      <alignment horizontal="center" vertical="center" wrapText="1"/>
    </xf>
    <xf numFmtId="0" fontId="13" fillId="3" borderId="41" xfId="0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 shrinkToFit="1"/>
    </xf>
    <xf numFmtId="0" fontId="7" fillId="3" borderId="19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24" xfId="0" applyFont="1" applyFill="1" applyBorder="1" applyAlignment="1" applyProtection="1">
      <alignment horizontal="center" vertical="center" shrinkToFit="1"/>
    </xf>
    <xf numFmtId="0" fontId="7" fillId="3" borderId="2" xfId="0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11" fillId="0" borderId="117" xfId="5" applyFont="1" applyBorder="1" applyAlignment="1" applyProtection="1">
      <alignment horizontal="center" vertical="center" shrinkToFit="1"/>
    </xf>
    <xf numFmtId="0" fontId="11" fillId="0" borderId="118" xfId="5" applyFont="1" applyBorder="1" applyAlignment="1" applyProtection="1">
      <alignment horizontal="center" vertical="center" shrinkToFit="1"/>
    </xf>
    <xf numFmtId="0" fontId="11" fillId="0" borderId="119" xfId="5" applyFont="1" applyBorder="1" applyAlignment="1" applyProtection="1">
      <alignment horizontal="center" vertical="center" shrinkToFit="1"/>
    </xf>
    <xf numFmtId="0" fontId="11" fillId="3" borderId="29" xfId="5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shrinkToFit="1"/>
      <protection locked="0"/>
    </xf>
    <xf numFmtId="0" fontId="13" fillId="3" borderId="29" xfId="5" applyFont="1" applyFill="1" applyBorder="1" applyAlignment="1" applyProtection="1">
      <alignment horizontal="center" vertical="center" shrinkToFit="1"/>
    </xf>
    <xf numFmtId="0" fontId="11" fillId="0" borderId="0" xfId="0" applyFont="1" applyAlignment="1">
      <alignment horizontal="center"/>
    </xf>
    <xf numFmtId="165" fontId="7" fillId="3" borderId="41" xfId="0" applyNumberFormat="1" applyFont="1" applyFill="1" applyBorder="1" applyAlignment="1" applyProtection="1">
      <alignment horizontal="center" vertical="center" wrapText="1"/>
    </xf>
    <xf numFmtId="165" fontId="7" fillId="0" borderId="41" xfId="0" applyNumberFormat="1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 applyProtection="1">
      <alignment horizontal="center" vertical="center" readingOrder="2"/>
    </xf>
    <xf numFmtId="0" fontId="7" fillId="2" borderId="1" xfId="0" applyFont="1" applyFill="1" applyBorder="1" applyAlignment="1" applyProtection="1">
      <alignment horizontal="center" vertical="center"/>
    </xf>
    <xf numFmtId="0" fontId="13" fillId="16" borderId="30" xfId="5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169" fontId="7" fillId="6" borderId="0" xfId="1" applyNumberFormat="1" applyFont="1" applyFill="1" applyBorder="1" applyAlignment="1" applyProtection="1">
      <alignment horizontal="center" vertical="center"/>
    </xf>
    <xf numFmtId="0" fontId="7" fillId="15" borderId="26" xfId="0" applyFont="1" applyFill="1" applyBorder="1" applyAlignment="1" applyProtection="1">
      <alignment horizontal="center" vertical="center"/>
    </xf>
    <xf numFmtId="0" fontId="7" fillId="15" borderId="3" xfId="0" applyFont="1" applyFill="1" applyBorder="1" applyAlignment="1" applyProtection="1">
      <alignment horizontal="center" vertical="center"/>
    </xf>
    <xf numFmtId="171" fontId="7" fillId="15" borderId="3" xfId="1" applyNumberFormat="1" applyFont="1" applyFill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3" fontId="7" fillId="2" borderId="130" xfId="1" applyNumberFormat="1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17" borderId="133" xfId="0" applyFont="1" applyFill="1" applyBorder="1" applyAlignment="1" applyProtection="1">
      <alignment horizontal="center" vertical="center"/>
    </xf>
    <xf numFmtId="0" fontId="7" fillId="17" borderId="134" xfId="0" applyFont="1" applyFill="1" applyBorder="1" applyAlignment="1" applyProtection="1">
      <alignment horizontal="center" vertical="center"/>
    </xf>
    <xf numFmtId="49" fontId="7" fillId="17" borderId="134" xfId="0" applyNumberFormat="1" applyFont="1" applyFill="1" applyBorder="1" applyAlignment="1" applyProtection="1">
      <alignment horizontal="center" vertical="center"/>
      <protection locked="0"/>
    </xf>
    <xf numFmtId="3" fontId="7" fillId="17" borderId="135" xfId="1" applyNumberFormat="1" applyFont="1" applyFill="1" applyBorder="1" applyAlignment="1" applyProtection="1">
      <alignment horizontal="center" vertical="center"/>
    </xf>
    <xf numFmtId="169" fontId="7" fillId="2" borderId="130" xfId="0" applyNumberFormat="1" applyFont="1" applyFill="1" applyBorder="1" applyAlignment="1" applyProtection="1">
      <alignment horizontal="center" vertical="center"/>
    </xf>
    <xf numFmtId="0" fontId="7" fillId="6" borderId="136" xfId="0" applyFont="1" applyFill="1" applyBorder="1" applyAlignment="1" applyProtection="1">
      <alignment horizontal="center" vertical="center"/>
    </xf>
    <xf numFmtId="0" fontId="7" fillId="6" borderId="137" xfId="0" applyFont="1" applyFill="1" applyBorder="1" applyAlignment="1" applyProtection="1">
      <alignment horizontal="center" vertical="center"/>
    </xf>
    <xf numFmtId="170" fontId="9" fillId="6" borderId="137" xfId="6" applyNumberFormat="1" applyFont="1" applyFill="1" applyBorder="1" applyAlignment="1" applyProtection="1">
      <alignment horizontal="center" vertical="center"/>
    </xf>
    <xf numFmtId="169" fontId="7" fillId="6" borderId="137" xfId="1" applyNumberFormat="1" applyFont="1" applyFill="1" applyBorder="1" applyAlignment="1" applyProtection="1">
      <alignment horizontal="center" vertical="center"/>
    </xf>
    <xf numFmtId="169" fontId="7" fillId="6" borderId="138" xfId="0" applyNumberFormat="1" applyFont="1" applyFill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3" fontId="9" fillId="0" borderId="3" xfId="1" applyNumberFormat="1" applyFont="1" applyFill="1" applyBorder="1" applyAlignment="1" applyProtection="1">
      <alignment horizontal="center" vertical="center"/>
    </xf>
    <xf numFmtId="3" fontId="9" fillId="7" borderId="3" xfId="1" applyNumberFormat="1" applyFont="1" applyFill="1" applyBorder="1" applyAlignment="1" applyProtection="1">
      <alignment horizontal="center" vertical="center"/>
    </xf>
    <xf numFmtId="0" fontId="9" fillId="6" borderId="136" xfId="0" applyFont="1" applyFill="1" applyBorder="1" applyAlignment="1" applyProtection="1">
      <alignment horizontal="center" vertical="center"/>
    </xf>
    <xf numFmtId="0" fontId="9" fillId="6" borderId="137" xfId="0" applyFont="1" applyFill="1" applyBorder="1" applyAlignment="1" applyProtection="1">
      <alignment horizontal="center" vertical="center"/>
      <protection locked="0"/>
    </xf>
    <xf numFmtId="3" fontId="9" fillId="6" borderId="137" xfId="1" applyNumberFormat="1" applyFont="1" applyFill="1" applyBorder="1" applyAlignment="1" applyProtection="1">
      <alignment horizontal="center" vertical="center"/>
    </xf>
    <xf numFmtId="3" fontId="7" fillId="6" borderId="138" xfId="1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" xfId="6" applyFont="1" applyBorder="1" applyAlignment="1" applyProtection="1">
      <alignment horizontal="center" vertical="center"/>
      <protection locked="0"/>
    </xf>
    <xf numFmtId="169" fontId="9" fillId="0" borderId="3" xfId="1" applyNumberFormat="1" applyFont="1" applyFill="1" applyBorder="1" applyAlignment="1" applyProtection="1">
      <alignment horizontal="center" vertical="center"/>
    </xf>
    <xf numFmtId="169" fontId="9" fillId="2" borderId="130" xfId="0" applyNumberFormat="1" applyFont="1" applyFill="1" applyBorder="1" applyAlignment="1" applyProtection="1">
      <alignment horizontal="center" vertical="center"/>
    </xf>
    <xf numFmtId="0" fontId="9" fillId="6" borderId="137" xfId="6" applyFont="1" applyFill="1" applyBorder="1" applyAlignment="1" applyProtection="1">
      <alignment horizontal="center" vertical="center"/>
      <protection locked="0"/>
    </xf>
    <xf numFmtId="0" fontId="7" fillId="15" borderId="16" xfId="0" applyFont="1" applyFill="1" applyBorder="1" applyAlignment="1" applyProtection="1">
      <alignment horizontal="center" vertical="center"/>
    </xf>
    <xf numFmtId="0" fontId="7" fillId="15" borderId="31" xfId="0" applyFont="1" applyFill="1" applyBorder="1" applyAlignment="1" applyProtection="1">
      <alignment horizontal="center" vertical="center"/>
    </xf>
    <xf numFmtId="0" fontId="9" fillId="15" borderId="31" xfId="6" applyFont="1" applyFill="1" applyBorder="1" applyAlignment="1" applyProtection="1">
      <alignment horizontal="center" vertical="center"/>
      <protection locked="0"/>
    </xf>
    <xf numFmtId="169" fontId="7" fillId="15" borderId="31" xfId="1" applyNumberFormat="1" applyFont="1" applyFill="1" applyBorder="1" applyAlignment="1" applyProtection="1">
      <alignment horizontal="center" vertical="center"/>
    </xf>
    <xf numFmtId="169" fontId="7" fillId="15" borderId="17" xfId="0" applyNumberFormat="1" applyFont="1" applyFill="1" applyBorder="1" applyAlignment="1" applyProtection="1">
      <alignment horizontal="center" vertical="center"/>
    </xf>
    <xf numFmtId="0" fontId="7" fillId="17" borderId="139" xfId="0" applyFont="1" applyFill="1" applyBorder="1" applyAlignment="1" applyProtection="1">
      <alignment horizontal="center" vertical="center"/>
    </xf>
    <xf numFmtId="0" fontId="7" fillId="17" borderId="3" xfId="0" applyFont="1" applyFill="1" applyBorder="1" applyAlignment="1" applyProtection="1">
      <alignment horizontal="center" vertical="center"/>
    </xf>
    <xf numFmtId="2" fontId="7" fillId="17" borderId="3" xfId="0" applyNumberFormat="1" applyFont="1" applyFill="1" applyBorder="1" applyAlignment="1" applyProtection="1">
      <alignment horizontal="center" vertical="center"/>
      <protection locked="0"/>
    </xf>
    <xf numFmtId="2" fontId="7" fillId="6" borderId="137" xfId="0" applyNumberFormat="1" applyFont="1" applyFill="1" applyBorder="1" applyAlignment="1" applyProtection="1">
      <alignment horizontal="center" vertical="center"/>
      <protection locked="0"/>
    </xf>
    <xf numFmtId="167" fontId="13" fillId="0" borderId="89" xfId="8" applyNumberFormat="1" applyFont="1" applyBorder="1" applyAlignment="1" applyProtection="1">
      <alignment horizontal="center" vertical="top" wrapText="1"/>
      <protection locked="0"/>
    </xf>
    <xf numFmtId="169" fontId="7" fillId="0" borderId="0" xfId="0" applyNumberFormat="1" applyFont="1" applyAlignment="1" applyProtection="1">
      <alignment horizontal="center" vertical="center"/>
      <protection locked="0"/>
    </xf>
    <xf numFmtId="169" fontId="26" fillId="0" borderId="0" xfId="0" applyNumberFormat="1" applyFont="1" applyAlignment="1" applyProtection="1">
      <alignment horizontal="center" vertical="center"/>
      <protection locked="0"/>
    </xf>
    <xf numFmtId="0" fontId="23" fillId="15" borderId="29" xfId="6" applyFont="1" applyFill="1" applyBorder="1" applyAlignment="1" applyProtection="1">
      <alignment horizontal="center" vertical="center"/>
      <protection locked="0"/>
    </xf>
    <xf numFmtId="169" fontId="9" fillId="0" borderId="29" xfId="1" applyNumberFormat="1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14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1" fontId="27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1" fontId="28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1" fontId="29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1" fontId="13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3" fontId="11" fillId="2" borderId="1" xfId="0" applyNumberFormat="1" applyFont="1" applyFill="1" applyBorder="1" applyAlignment="1" applyProtection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/>
    </xf>
    <xf numFmtId="169" fontId="13" fillId="0" borderId="1" xfId="0" applyNumberFormat="1" applyFont="1" applyFill="1" applyBorder="1" applyAlignment="1" applyProtection="1">
      <alignment horizontal="center" vertical="center"/>
      <protection locked="0"/>
    </xf>
    <xf numFmtId="169" fontId="13" fillId="8" borderId="1" xfId="0" applyNumberFormat="1" applyFont="1" applyFill="1" applyBorder="1" applyAlignment="1" applyProtection="1">
      <alignment horizontal="center" vertical="center"/>
    </xf>
    <xf numFmtId="166" fontId="13" fillId="0" borderId="1" xfId="0" applyNumberFormat="1" applyFont="1" applyFill="1" applyBorder="1" applyAlignment="1" applyProtection="1">
      <alignment horizontal="center" vertical="center"/>
      <protection locked="0"/>
    </xf>
    <xf numFmtId="169" fontId="13" fillId="2" borderId="1" xfId="0" applyNumberFormat="1" applyFont="1" applyFill="1" applyBorder="1" applyAlignment="1" applyProtection="1">
      <alignment horizontal="center" vertical="center"/>
    </xf>
    <xf numFmtId="166" fontId="13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166" fontId="9" fillId="0" borderId="29" xfId="1" applyNumberFormat="1" applyFont="1" applyFill="1" applyBorder="1" applyAlignment="1" applyProtection="1">
      <alignment horizontal="center" vertical="center"/>
    </xf>
    <xf numFmtId="0" fontId="11" fillId="3" borderId="24" xfId="5" applyFont="1" applyFill="1" applyBorder="1" applyAlignment="1" applyProtection="1">
      <alignment horizontal="center" vertical="center" wrapText="1"/>
    </xf>
    <xf numFmtId="0" fontId="11" fillId="3" borderId="3" xfId="5" applyFont="1" applyFill="1" applyBorder="1" applyAlignment="1" applyProtection="1">
      <alignment horizontal="center" vertical="center" wrapText="1"/>
    </xf>
    <xf numFmtId="0" fontId="11" fillId="3" borderId="3" xfId="5" applyFont="1" applyFill="1" applyBorder="1" applyAlignment="1" applyProtection="1">
      <alignment horizontal="center" vertical="center" shrinkToFit="1"/>
    </xf>
    <xf numFmtId="0" fontId="11" fillId="2" borderId="3" xfId="5" applyFont="1" applyFill="1" applyBorder="1" applyAlignment="1" applyProtection="1">
      <alignment horizontal="center" vertical="center" wrapText="1"/>
    </xf>
    <xf numFmtId="0" fontId="11" fillId="0" borderId="17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 shrinkToFit="1"/>
    </xf>
    <xf numFmtId="0" fontId="11" fillId="0" borderId="0" xfId="5" applyFont="1" applyBorder="1" applyAlignment="1">
      <alignment horizontal="center" vertical="center" wrapText="1"/>
    </xf>
    <xf numFmtId="0" fontId="11" fillId="0" borderId="16" xfId="5" applyFont="1" applyBorder="1" applyAlignment="1">
      <alignment horizontal="center" vertical="center" wrapText="1"/>
    </xf>
    <xf numFmtId="0" fontId="11" fillId="2" borderId="29" xfId="5" applyFont="1" applyFill="1" applyBorder="1" applyAlignment="1" applyProtection="1">
      <alignment horizontal="center" vertical="center" wrapText="1"/>
    </xf>
    <xf numFmtId="0" fontId="10" fillId="0" borderId="17" xfId="5" applyFont="1" applyBorder="1" applyAlignment="1" applyProtection="1">
      <alignment horizontal="center" vertical="center" textRotation="90" wrapText="1"/>
    </xf>
    <xf numFmtId="0" fontId="11" fillId="0" borderId="1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shrinkToFit="1"/>
    </xf>
    <xf numFmtId="0" fontId="11" fillId="0" borderId="16" xfId="0" applyFont="1" applyBorder="1" applyAlignment="1">
      <alignment horizontal="center"/>
    </xf>
    <xf numFmtId="169" fontId="11" fillId="2" borderId="146" xfId="5" applyNumberFormat="1" applyFont="1" applyFill="1" applyBorder="1" applyAlignment="1" applyProtection="1">
      <alignment horizontal="center" vertical="center" wrapText="1"/>
    </xf>
    <xf numFmtId="169" fontId="11" fillId="2" borderId="147" xfId="5" applyNumberFormat="1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horizontal="center" vertical="center" shrinkToFit="1"/>
    </xf>
    <xf numFmtId="169" fontId="7" fillId="2" borderId="149" xfId="0" applyNumberFormat="1" applyFont="1" applyFill="1" applyBorder="1" applyAlignment="1" applyProtection="1">
      <alignment horizontal="center" vertical="center" wrapText="1"/>
    </xf>
    <xf numFmtId="0" fontId="11" fillId="0" borderId="143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1" fontId="30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3" fontId="31" fillId="0" borderId="1" xfId="7" applyNumberFormat="1" applyFont="1" applyFill="1" applyBorder="1" applyAlignment="1" applyProtection="1">
      <alignment horizontal="center" vertical="center" wrapText="1" readingOrder="2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3" fontId="8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Protection="1">
      <protection locked="0"/>
    </xf>
    <xf numFmtId="1" fontId="8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3" fontId="8" fillId="2" borderId="1" xfId="0" applyNumberFormat="1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 wrapText="1"/>
    </xf>
    <xf numFmtId="167" fontId="8" fillId="3" borderId="60" xfId="8" applyNumberFormat="1" applyFont="1" applyFill="1" applyBorder="1" applyAlignment="1" applyProtection="1">
      <alignment horizontal="center" vertical="center" wrapText="1"/>
    </xf>
    <xf numFmtId="0" fontId="11" fillId="12" borderId="54" xfId="8" applyFont="1" applyFill="1" applyBorder="1" applyAlignment="1" applyProtection="1">
      <alignment horizontal="center" vertical="center" wrapText="1"/>
    </xf>
    <xf numFmtId="0" fontId="11" fillId="13" borderId="57" xfId="8" applyFont="1" applyFill="1" applyBorder="1" applyAlignment="1" applyProtection="1">
      <alignment horizontal="center" vertical="center" wrapText="1"/>
    </xf>
    <xf numFmtId="0" fontId="11" fillId="0" borderId="57" xfId="8" applyFont="1" applyBorder="1" applyAlignment="1" applyProtection="1">
      <alignment horizontal="center" vertical="center" wrapText="1"/>
    </xf>
    <xf numFmtId="0" fontId="11" fillId="3" borderId="59" xfId="8" applyFont="1" applyFill="1" applyBorder="1" applyAlignment="1" applyProtection="1">
      <alignment horizontal="center" vertical="center" wrapText="1"/>
    </xf>
    <xf numFmtId="0" fontId="10" fillId="0" borderId="41" xfId="8" applyFont="1" applyBorder="1" applyAlignment="1" applyProtection="1">
      <alignment horizontal="center" vertical="center" wrapText="1"/>
    </xf>
    <xf numFmtId="0" fontId="10" fillId="0" borderId="41" xfId="8" applyFont="1" applyBorder="1" applyAlignment="1" applyProtection="1">
      <alignment horizontal="center" vertical="center"/>
    </xf>
    <xf numFmtId="0" fontId="10" fillId="4" borderId="41" xfId="8" applyFont="1" applyFill="1" applyBorder="1" applyAlignment="1" applyProtection="1">
      <alignment horizontal="center" vertical="center"/>
    </xf>
    <xf numFmtId="0" fontId="35" fillId="15" borderId="23" xfId="0" applyFont="1" applyFill="1" applyBorder="1" applyAlignment="1" applyProtection="1">
      <alignment horizontal="center" vertical="center"/>
    </xf>
    <xf numFmtId="0" fontId="35" fillId="15" borderId="24" xfId="0" applyFont="1" applyFill="1" applyBorder="1" applyAlignment="1" applyProtection="1">
      <alignment horizontal="center" vertical="center"/>
    </xf>
    <xf numFmtId="0" fontId="37" fillId="15" borderId="1" xfId="0" applyFont="1" applyFill="1" applyBorder="1" applyAlignment="1">
      <alignment horizontal="right" vertical="center" wrapText="1" readingOrder="2"/>
    </xf>
    <xf numFmtId="169" fontId="36" fillId="15" borderId="1" xfId="0" applyNumberFormat="1" applyFont="1" applyFill="1" applyBorder="1" applyAlignment="1" applyProtection="1">
      <alignment horizontal="center" vertical="center"/>
      <protection locked="0"/>
    </xf>
    <xf numFmtId="0" fontId="37" fillId="15" borderId="1" xfId="0" applyFont="1" applyFill="1" applyBorder="1" applyAlignment="1">
      <alignment vertical="top" wrapText="1" readingOrder="2"/>
    </xf>
    <xf numFmtId="0" fontId="37" fillId="15" borderId="1" xfId="0" applyFont="1" applyFill="1" applyBorder="1" applyAlignment="1">
      <alignment horizontal="right" vertical="top" wrapText="1" readingOrder="2"/>
    </xf>
    <xf numFmtId="0" fontId="35" fillId="15" borderId="25" xfId="0" applyFont="1" applyFill="1" applyBorder="1" applyAlignment="1" applyProtection="1">
      <alignment horizontal="center" vertical="center"/>
    </xf>
    <xf numFmtId="169" fontId="36" fillId="15" borderId="19" xfId="0" applyNumberFormat="1" applyFont="1" applyFill="1" applyBorder="1" applyAlignment="1" applyProtection="1">
      <alignment horizontal="center" vertical="center"/>
      <protection locked="0"/>
    </xf>
    <xf numFmtId="169" fontId="36" fillId="15" borderId="20" xfId="0" applyNumberFormat="1" applyFont="1" applyFill="1" applyBorder="1" applyAlignment="1" applyProtection="1">
      <alignment horizontal="center" vertical="center"/>
      <protection locked="0"/>
    </xf>
    <xf numFmtId="169" fontId="36" fillId="15" borderId="22" xfId="0" applyNumberFormat="1" applyFont="1" applyFill="1" applyBorder="1" applyAlignment="1" applyProtection="1">
      <alignment horizontal="center" vertical="center"/>
      <protection locked="0"/>
    </xf>
    <xf numFmtId="0" fontId="36" fillId="15" borderId="19" xfId="0" applyFont="1" applyFill="1" applyBorder="1" applyAlignment="1" applyProtection="1">
      <alignment horizontal="center" vertical="center"/>
    </xf>
    <xf numFmtId="0" fontId="37" fillId="15" borderId="19" xfId="0" applyFont="1" applyFill="1" applyBorder="1" applyAlignment="1">
      <alignment horizontal="right" vertical="center" wrapText="1" readingOrder="2"/>
    </xf>
    <xf numFmtId="0" fontId="36" fillId="15" borderId="1" xfId="0" applyFont="1" applyFill="1" applyBorder="1" applyAlignment="1" applyProtection="1">
      <alignment horizontal="center" vertical="center"/>
    </xf>
    <xf numFmtId="0" fontId="37" fillId="15" borderId="1" xfId="0" applyFont="1" applyFill="1" applyBorder="1" applyAlignment="1">
      <alignment horizontal="center" vertical="center" wrapText="1" readingOrder="2"/>
    </xf>
    <xf numFmtId="0" fontId="35" fillId="15" borderId="1" xfId="0" applyFont="1" applyFill="1" applyBorder="1" applyAlignment="1" applyProtection="1">
      <alignment horizontal="center" vertical="center" wrapText="1"/>
    </xf>
    <xf numFmtId="0" fontId="37" fillId="15" borderId="24" xfId="0" applyFont="1" applyFill="1" applyBorder="1" applyAlignment="1">
      <alignment horizontal="center" vertical="center" wrapText="1" readingOrder="2"/>
    </xf>
    <xf numFmtId="0" fontId="37" fillId="15" borderId="24" xfId="0" applyFont="1" applyFill="1" applyBorder="1" applyAlignment="1">
      <alignment horizontal="right" vertical="center" wrapText="1" readingOrder="2"/>
    </xf>
    <xf numFmtId="169" fontId="36" fillId="15" borderId="24" xfId="0" applyNumberFormat="1" applyFont="1" applyFill="1" applyBorder="1" applyAlignment="1" applyProtection="1">
      <alignment horizontal="center" vertical="center"/>
      <protection locked="0"/>
    </xf>
    <xf numFmtId="169" fontId="36" fillId="15" borderId="25" xfId="0" applyNumberFormat="1" applyFont="1" applyFill="1" applyBorder="1" applyAlignment="1" applyProtection="1">
      <alignment horizontal="center" vertical="center"/>
      <protection locked="0"/>
    </xf>
    <xf numFmtId="0" fontId="36" fillId="15" borderId="24" xfId="0" applyFont="1" applyFill="1" applyBorder="1" applyAlignment="1" applyProtection="1">
      <alignment horizontal="center" vertical="center"/>
    </xf>
    <xf numFmtId="0" fontId="35" fillId="15" borderId="21" xfId="0" applyFont="1" applyFill="1" applyBorder="1" applyAlignment="1" applyProtection="1">
      <alignment horizontal="center" vertical="center" wrapText="1"/>
    </xf>
    <xf numFmtId="0" fontId="35" fillId="15" borderId="24" xfId="0" applyFont="1" applyFill="1" applyBorder="1" applyAlignment="1" applyProtection="1">
      <alignment horizontal="center" vertical="center" wrapText="1"/>
    </xf>
    <xf numFmtId="169" fontId="36" fillId="15" borderId="29" xfId="0" applyNumberFormat="1" applyFont="1" applyFill="1" applyBorder="1" applyAlignment="1" applyProtection="1">
      <alignment horizontal="center" vertical="center"/>
      <protection locked="0"/>
    </xf>
    <xf numFmtId="169" fontId="36" fillId="15" borderId="30" xfId="0" applyNumberFormat="1" applyFont="1" applyFill="1" applyBorder="1" applyAlignment="1" applyProtection="1">
      <alignment horizontal="center" vertical="center"/>
      <protection locked="0"/>
    </xf>
    <xf numFmtId="169" fontId="35" fillId="15" borderId="19" xfId="0" applyNumberFormat="1" applyFont="1" applyFill="1" applyBorder="1" applyAlignment="1" applyProtection="1">
      <alignment horizontal="center" vertical="center"/>
    </xf>
    <xf numFmtId="169" fontId="35" fillId="15" borderId="20" xfId="0" applyNumberFormat="1" applyFont="1" applyFill="1" applyBorder="1" applyAlignment="1" applyProtection="1">
      <alignment horizontal="center" vertical="center"/>
    </xf>
    <xf numFmtId="169" fontId="35" fillId="15" borderId="24" xfId="0" applyNumberFormat="1" applyFont="1" applyFill="1" applyBorder="1" applyAlignment="1" applyProtection="1">
      <alignment horizontal="center" vertical="center"/>
    </xf>
    <xf numFmtId="169" fontId="35" fillId="15" borderId="25" xfId="0" applyNumberFormat="1" applyFont="1" applyFill="1" applyBorder="1" applyAlignment="1" applyProtection="1">
      <alignment horizontal="center" vertical="center"/>
    </xf>
    <xf numFmtId="169" fontId="7" fillId="0" borderId="0" xfId="0" applyNumberFormat="1" applyFont="1" applyAlignment="1" applyProtection="1">
      <alignment horizontal="center"/>
      <protection locked="0"/>
    </xf>
    <xf numFmtId="169" fontId="17" fillId="0" borderId="0" xfId="0" applyNumberFormat="1" applyFont="1" applyAlignment="1" applyProtection="1">
      <alignment horizontal="center" vertical="center"/>
      <protection locked="0"/>
    </xf>
    <xf numFmtId="169" fontId="11" fillId="0" borderId="0" xfId="0" applyNumberFormat="1" applyFont="1" applyAlignment="1" applyProtection="1">
      <alignment horizontal="center"/>
      <protection locked="0"/>
    </xf>
    <xf numFmtId="3" fontId="7" fillId="15" borderId="1" xfId="1" applyNumberFormat="1" applyFont="1" applyFill="1" applyBorder="1" applyAlignment="1" applyProtection="1">
      <alignment horizontal="center" vertical="center"/>
    </xf>
    <xf numFmtId="166" fontId="7" fillId="15" borderId="1" xfId="1" applyNumberFormat="1" applyFont="1" applyFill="1" applyBorder="1" applyAlignment="1" applyProtection="1">
      <alignment horizontal="center" vertical="center"/>
    </xf>
    <xf numFmtId="169" fontId="7" fillId="15" borderId="1" xfId="1" applyNumberFormat="1" applyFont="1" applyFill="1" applyBorder="1" applyAlignment="1" applyProtection="1">
      <alignment horizontal="center" vertical="center"/>
    </xf>
    <xf numFmtId="3" fontId="7" fillId="6" borderId="137" xfId="1" applyNumberFormat="1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169" fontId="13" fillId="15" borderId="1" xfId="0" applyNumberFormat="1" applyFont="1" applyFill="1" applyBorder="1" applyAlignment="1" applyProtection="1">
      <alignment horizontal="center" vertical="center" wrapText="1" readingOrder="2"/>
    </xf>
    <xf numFmtId="169" fontId="13" fillId="15" borderId="22" xfId="0" applyNumberFormat="1" applyFont="1" applyFill="1" applyBorder="1" applyAlignment="1" applyProtection="1">
      <alignment horizontal="center" vertical="center"/>
    </xf>
    <xf numFmtId="0" fontId="13" fillId="15" borderId="0" xfId="0" applyFont="1" applyFill="1" applyAlignment="1" applyProtection="1">
      <alignment horizontal="center" vertical="center"/>
      <protection locked="0"/>
    </xf>
    <xf numFmtId="0" fontId="13" fillId="15" borderId="1" xfId="0" applyFont="1" applyFill="1" applyBorder="1" applyAlignment="1" applyProtection="1">
      <alignment horizontal="center" vertical="center" wrapText="1"/>
    </xf>
    <xf numFmtId="169" fontId="13" fillId="15" borderId="24" xfId="1" applyNumberFormat="1" applyFont="1" applyFill="1" applyBorder="1" applyAlignment="1" applyProtection="1">
      <alignment horizontal="center" vertical="center"/>
    </xf>
    <xf numFmtId="169" fontId="13" fillId="15" borderId="25" xfId="1" applyNumberFormat="1" applyFont="1" applyFill="1" applyBorder="1" applyAlignment="1" applyProtection="1">
      <alignment horizontal="center" vertical="center"/>
    </xf>
    <xf numFmtId="3" fontId="7" fillId="3" borderId="124" xfId="8" applyNumberFormat="1" applyFont="1" applyFill="1" applyBorder="1" applyAlignment="1" applyProtection="1">
      <alignment horizontal="center" vertical="center" wrapText="1"/>
    </xf>
    <xf numFmtId="167" fontId="7" fillId="0" borderId="150" xfId="8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7" fillId="3" borderId="144" xfId="8" applyFont="1" applyFill="1" applyBorder="1" applyAlignment="1" applyProtection="1">
      <alignment horizontal="center" vertical="center" wrapText="1"/>
    </xf>
    <xf numFmtId="0" fontId="7" fillId="3" borderId="153" xfId="8" applyFont="1" applyFill="1" applyBorder="1" applyAlignment="1" applyProtection="1">
      <alignment horizontal="center" vertical="center" wrapText="1"/>
    </xf>
    <xf numFmtId="167" fontId="7" fillId="3" borderId="153" xfId="8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167" fontId="7" fillId="3" borderId="100" xfId="8" applyNumberFormat="1" applyFont="1" applyFill="1" applyBorder="1" applyAlignment="1" applyProtection="1">
      <alignment horizontal="center" vertical="center" wrapText="1"/>
      <protection locked="0"/>
    </xf>
    <xf numFmtId="167" fontId="10" fillId="0" borderId="106" xfId="8" applyNumberFormat="1" applyFont="1" applyBorder="1" applyAlignment="1" applyProtection="1">
      <alignment horizontal="center" vertical="center" wrapText="1"/>
      <protection locked="0"/>
    </xf>
    <xf numFmtId="167" fontId="10" fillId="3" borderId="152" xfId="8" applyNumberFormat="1" applyFont="1" applyFill="1" applyBorder="1" applyAlignment="1" applyProtection="1">
      <alignment horizontal="center" vertical="center" wrapText="1"/>
      <protection locked="0"/>
    </xf>
    <xf numFmtId="167" fontId="10" fillId="3" borderId="125" xfId="8" applyNumberFormat="1" applyFont="1" applyFill="1" applyBorder="1" applyAlignment="1" applyProtection="1">
      <alignment horizontal="center" vertical="center" wrapText="1"/>
    </xf>
    <xf numFmtId="167" fontId="10" fillId="0" borderId="1" xfId="8" applyNumberFormat="1" applyFont="1" applyBorder="1" applyAlignment="1" applyProtection="1">
      <alignment horizontal="center" vertical="center" wrapText="1"/>
      <protection locked="0"/>
    </xf>
    <xf numFmtId="167" fontId="7" fillId="3" borderId="125" xfId="8" applyNumberFormat="1" applyFont="1" applyFill="1" applyBorder="1" applyAlignment="1" applyProtection="1">
      <alignment horizontal="center" vertical="center" wrapText="1"/>
    </xf>
    <xf numFmtId="167" fontId="10" fillId="0" borderId="41" xfId="8" applyNumberFormat="1" applyFont="1" applyBorder="1" applyAlignment="1" applyProtection="1">
      <alignment horizontal="center" vertical="center" wrapText="1"/>
      <protection locked="0"/>
    </xf>
    <xf numFmtId="167" fontId="10" fillId="3" borderId="121" xfId="8" applyNumberFormat="1" applyFont="1" applyFill="1" applyBorder="1" applyAlignment="1" applyProtection="1">
      <alignment horizontal="center" vertical="center" wrapText="1"/>
    </xf>
    <xf numFmtId="167" fontId="7" fillId="0" borderId="116" xfId="8" applyNumberFormat="1" applyFont="1" applyFill="1" applyBorder="1" applyAlignment="1" applyProtection="1">
      <alignment horizontal="center" vertical="center" wrapText="1"/>
    </xf>
    <xf numFmtId="167" fontId="7" fillId="0" borderId="129" xfId="8" applyNumberFormat="1" applyFont="1" applyFill="1" applyBorder="1" applyAlignment="1" applyProtection="1">
      <alignment horizontal="center" vertical="center" wrapText="1"/>
    </xf>
    <xf numFmtId="3" fontId="7" fillId="3" borderId="154" xfId="8" applyNumberFormat="1" applyFont="1" applyFill="1" applyBorder="1" applyAlignment="1" applyProtection="1">
      <alignment horizontal="center" vertical="center" wrapText="1"/>
    </xf>
    <xf numFmtId="3" fontId="7" fillId="3" borderId="121" xfId="8" applyNumberFormat="1" applyFont="1" applyFill="1" applyBorder="1" applyAlignment="1" applyProtection="1">
      <alignment horizontal="center" vertical="center" wrapText="1"/>
    </xf>
    <xf numFmtId="3" fontId="7" fillId="3" borderId="122" xfId="8" applyNumberFormat="1" applyFont="1" applyFill="1" applyBorder="1" applyAlignment="1" applyProtection="1">
      <alignment horizontal="center" vertical="center" wrapText="1"/>
      <protection locked="0"/>
    </xf>
    <xf numFmtId="167" fontId="38" fillId="0" borderId="1" xfId="0" applyNumberFormat="1" applyFont="1" applyBorder="1" applyAlignment="1">
      <alignment horizontal="center" vertical="center" wrapText="1"/>
    </xf>
    <xf numFmtId="167" fontId="10" fillId="0" borderId="3" xfId="8" applyNumberFormat="1" applyFont="1" applyBorder="1" applyAlignment="1" applyProtection="1">
      <alignment horizontal="center" vertical="center" wrapText="1"/>
      <protection locked="0"/>
    </xf>
    <xf numFmtId="167" fontId="38" fillId="0" borderId="3" xfId="0" applyNumberFormat="1" applyFont="1" applyBorder="1" applyAlignment="1">
      <alignment horizontal="center" vertical="center" wrapText="1"/>
    </xf>
    <xf numFmtId="167" fontId="10" fillId="0" borderId="155" xfId="8" applyNumberFormat="1" applyFont="1" applyBorder="1" applyAlignment="1" applyProtection="1">
      <alignment horizontal="center" vertical="center" wrapText="1"/>
      <protection locked="0"/>
    </xf>
    <xf numFmtId="167" fontId="7" fillId="0" borderId="0" xfId="8" applyNumberFormat="1" applyFont="1" applyAlignment="1" applyProtection="1">
      <alignment horizontal="center"/>
      <protection locked="0"/>
    </xf>
    <xf numFmtId="16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7" fontId="13" fillId="0" borderId="156" xfId="0" applyNumberFormat="1" applyFont="1" applyFill="1" applyBorder="1" applyAlignment="1">
      <alignment horizontal="center" vertical="center" wrapText="1"/>
    </xf>
    <xf numFmtId="167" fontId="13" fillId="0" borderId="80" xfId="0" applyNumberFormat="1" applyFont="1" applyFill="1" applyBorder="1" applyAlignment="1">
      <alignment horizontal="center" vertical="center" wrapText="1"/>
    </xf>
    <xf numFmtId="167" fontId="22" fillId="0" borderId="54" xfId="0" applyNumberFormat="1" applyFont="1" applyBorder="1" applyAlignment="1">
      <alignment horizontal="center" vertical="center" wrapText="1"/>
    </xf>
    <xf numFmtId="0" fontId="39" fillId="0" borderId="0" xfId="8" applyFont="1" applyAlignment="1" applyProtection="1">
      <alignment horizontal="center"/>
      <protection locked="0"/>
    </xf>
    <xf numFmtId="167" fontId="8" fillId="3" borderId="61" xfId="8" applyNumberFormat="1" applyFont="1" applyFill="1" applyBorder="1" applyAlignment="1" applyProtection="1">
      <alignment horizontal="center" vertical="center" wrapText="1"/>
    </xf>
    <xf numFmtId="0" fontId="40" fillId="0" borderId="54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67" fontId="22" fillId="0" borderId="157" xfId="0" applyNumberFormat="1" applyFont="1" applyBorder="1" applyAlignment="1">
      <alignment horizontal="center" vertical="center" wrapText="1"/>
    </xf>
    <xf numFmtId="167" fontId="22" fillId="0" borderId="73" xfId="0" applyNumberFormat="1" applyFont="1" applyBorder="1" applyAlignment="1">
      <alignment horizontal="center" vertical="center" wrapText="1"/>
    </xf>
    <xf numFmtId="167" fontId="10" fillId="0" borderId="72" xfId="8" applyNumberFormat="1" applyFont="1" applyBorder="1" applyAlignment="1" applyProtection="1">
      <alignment horizontal="center" vertical="center" wrapText="1"/>
      <protection locked="0"/>
    </xf>
    <xf numFmtId="0" fontId="10" fillId="0" borderId="1" xfId="8" applyFont="1" applyBorder="1" applyAlignment="1" applyProtection="1">
      <alignment horizontal="center" vertical="center" wrapText="1"/>
      <protection locked="0"/>
    </xf>
    <xf numFmtId="167" fontId="12" fillId="15" borderId="90" xfId="8" applyNumberFormat="1" applyFont="1" applyFill="1" applyBorder="1" applyAlignment="1" applyProtection="1">
      <alignment horizontal="center" vertical="center" wrapText="1"/>
    </xf>
    <xf numFmtId="167" fontId="45" fillId="0" borderId="90" xfId="8" applyNumberFormat="1" applyFont="1" applyBorder="1" applyAlignment="1" applyProtection="1">
      <alignment horizontal="center" vertical="top" wrapText="1"/>
      <protection locked="0"/>
    </xf>
    <xf numFmtId="0" fontId="45" fillId="0" borderId="90" xfId="8" applyFont="1" applyBorder="1" applyAlignment="1" applyProtection="1">
      <alignment horizontal="center" vertical="top" wrapText="1"/>
    </xf>
    <xf numFmtId="167" fontId="12" fillId="0" borderId="0" xfId="8" applyNumberFormat="1" applyFont="1" applyAlignment="1" applyProtection="1">
      <alignment horizontal="center"/>
      <protection locked="0"/>
    </xf>
    <xf numFmtId="167" fontId="22" fillId="15" borderId="90" xfId="8" applyNumberFormat="1" applyFont="1" applyFill="1" applyBorder="1" applyAlignment="1" applyProtection="1">
      <alignment horizontal="center" vertical="top" wrapText="1"/>
      <protection locked="0"/>
    </xf>
    <xf numFmtId="167" fontId="22" fillId="15" borderId="90" xfId="8" applyNumberFormat="1" applyFont="1" applyFill="1" applyBorder="1" applyAlignment="1" applyProtection="1">
      <alignment horizontal="center" vertical="top" wrapText="1"/>
    </xf>
    <xf numFmtId="167" fontId="11" fillId="0" borderId="0" xfId="8" applyNumberFormat="1" applyFont="1" applyAlignment="1" applyProtection="1">
      <alignment horizontal="center"/>
      <protection locked="0"/>
    </xf>
    <xf numFmtId="3" fontId="13" fillId="0" borderId="0" xfId="8" applyNumberFormat="1" applyFont="1" applyAlignment="1" applyProtection="1">
      <alignment horizontal="center"/>
      <protection locked="0"/>
    </xf>
    <xf numFmtId="167" fontId="13" fillId="0" borderId="1" xfId="8" applyNumberFormat="1" applyFont="1" applyBorder="1" applyAlignment="1" applyProtection="1">
      <alignment horizontal="center" vertical="center" wrapText="1"/>
      <protection locked="0"/>
    </xf>
    <xf numFmtId="3" fontId="13" fillId="0" borderId="1" xfId="8" applyNumberFormat="1" applyFont="1" applyBorder="1" applyAlignment="1" applyProtection="1">
      <alignment horizontal="center" vertical="center" wrapText="1"/>
      <protection locked="0"/>
    </xf>
    <xf numFmtId="0" fontId="13" fillId="0" borderId="1" xfId="8" applyFont="1" applyBorder="1" applyAlignment="1" applyProtection="1">
      <alignment horizontal="center" vertical="center" wrapText="1"/>
      <protection locked="0"/>
    </xf>
    <xf numFmtId="167" fontId="13" fillId="0" borderId="1" xfId="8" applyNumberFormat="1" applyFont="1" applyBorder="1" applyAlignment="1" applyProtection="1">
      <alignment horizontal="center" vertical="center" wrapText="1"/>
      <protection hidden="1"/>
    </xf>
    <xf numFmtId="3" fontId="13" fillId="3" borderId="152" xfId="8" applyNumberFormat="1" applyFont="1" applyFill="1" applyBorder="1" applyAlignment="1" applyProtection="1">
      <alignment horizontal="center" vertical="center" wrapText="1"/>
      <protection locked="0"/>
    </xf>
    <xf numFmtId="3" fontId="13" fillId="3" borderId="152" xfId="8" applyNumberFormat="1" applyFont="1" applyFill="1" applyBorder="1" applyAlignment="1" applyProtection="1">
      <alignment horizontal="center" vertical="center" wrapText="1"/>
      <protection hidden="1"/>
    </xf>
    <xf numFmtId="168" fontId="13" fillId="3" borderId="152" xfId="8" applyNumberFormat="1" applyFont="1" applyFill="1" applyBorder="1" applyAlignment="1" applyProtection="1">
      <alignment horizontal="center" vertical="center" wrapText="1"/>
      <protection locked="0"/>
    </xf>
    <xf numFmtId="167" fontId="13" fillId="3" borderId="158" xfId="8" applyNumberFormat="1" applyFont="1" applyFill="1" applyBorder="1" applyAlignment="1" applyProtection="1">
      <alignment horizontal="center" vertical="center" wrapText="1"/>
      <protection hidden="1"/>
    </xf>
    <xf numFmtId="167" fontId="46" fillId="0" borderId="54" xfId="0" applyNumberFormat="1" applyFont="1" applyBorder="1" applyAlignment="1">
      <alignment horizontal="center" vertical="center" wrapText="1"/>
    </xf>
    <xf numFmtId="167" fontId="46" fillId="0" borderId="73" xfId="0" applyNumberFormat="1" applyFont="1" applyBorder="1" applyAlignment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 readingOrder="2"/>
      <protection locked="0"/>
    </xf>
    <xf numFmtId="0" fontId="47" fillId="0" borderId="0" xfId="8" applyFont="1" applyAlignment="1" applyProtection="1">
      <alignment horizontal="center"/>
      <protection locked="0"/>
    </xf>
    <xf numFmtId="1" fontId="48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3" fontId="48" fillId="0" borderId="1" xfId="7" applyNumberFormat="1" applyFont="1" applyFill="1" applyBorder="1" applyAlignment="1" applyProtection="1">
      <alignment horizontal="center" vertical="center" wrapText="1" readingOrder="2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3" fontId="49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169" fontId="49" fillId="0" borderId="1" xfId="0" applyNumberFormat="1" applyFont="1" applyFill="1" applyBorder="1" applyAlignment="1" applyProtection="1">
      <alignment horizontal="center" vertical="center" wrapText="1" readingOrder="2"/>
    </xf>
    <xf numFmtId="1" fontId="50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0" fontId="48" fillId="0" borderId="1" xfId="0" applyFont="1" applyBorder="1" applyProtection="1">
      <protection locked="0"/>
    </xf>
    <xf numFmtId="1" fontId="49" fillId="0" borderId="1" xfId="7" applyNumberFormat="1" applyFont="1" applyFill="1" applyBorder="1" applyAlignment="1" applyProtection="1">
      <alignment horizontal="center" vertical="center" shrinkToFit="1" readingOrder="2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169" fontId="0" fillId="0" borderId="0" xfId="0" applyNumberFormat="1"/>
    <xf numFmtId="3" fontId="7" fillId="15" borderId="3" xfId="1" applyNumberFormat="1" applyFont="1" applyFill="1" applyBorder="1" applyAlignment="1" applyProtection="1">
      <alignment horizontal="center" vertical="center"/>
    </xf>
    <xf numFmtId="3" fontId="7" fillId="17" borderId="134" xfId="1" applyNumberFormat="1" applyFont="1" applyFill="1" applyBorder="1" applyAlignment="1" applyProtection="1">
      <alignment horizontal="center" vertical="center"/>
    </xf>
    <xf numFmtId="3" fontId="7" fillId="17" borderId="3" xfId="1" applyNumberFormat="1" applyFont="1" applyFill="1" applyBorder="1" applyAlignment="1" applyProtection="1">
      <alignment horizontal="center" vertical="center"/>
    </xf>
    <xf numFmtId="169" fontId="26" fillId="0" borderId="19" xfId="0" applyNumberFormat="1" applyFont="1" applyBorder="1" applyAlignment="1" applyProtection="1">
      <alignment horizontal="center" vertical="center" wrapText="1" readingOrder="2"/>
    </xf>
    <xf numFmtId="169" fontId="26" fillId="2" borderId="19" xfId="1" applyNumberFormat="1" applyFont="1" applyFill="1" applyBorder="1" applyAlignment="1" applyProtection="1">
      <alignment horizontal="center" vertical="center"/>
    </xf>
    <xf numFmtId="169" fontId="26" fillId="2" borderId="19" xfId="0" applyNumberFormat="1" applyFont="1" applyFill="1" applyBorder="1" applyAlignment="1" applyProtection="1">
      <alignment horizontal="center" vertical="center" wrapText="1" readingOrder="2"/>
    </xf>
    <xf numFmtId="169" fontId="26" fillId="2" borderId="20" xfId="1" applyNumberFormat="1" applyFont="1" applyFill="1" applyBorder="1" applyAlignment="1" applyProtection="1">
      <alignment horizontal="center" vertical="center"/>
    </xf>
    <xf numFmtId="169" fontId="26" fillId="0" borderId="1" xfId="0" applyNumberFormat="1" applyFont="1" applyBorder="1" applyAlignment="1" applyProtection="1">
      <alignment horizontal="center" vertical="center" wrapText="1" readingOrder="2"/>
    </xf>
    <xf numFmtId="169" fontId="26" fillId="2" borderId="1" xfId="1" applyNumberFormat="1" applyFont="1" applyFill="1" applyBorder="1" applyAlignment="1" applyProtection="1">
      <alignment horizontal="center" vertical="center"/>
    </xf>
    <xf numFmtId="169" fontId="26" fillId="2" borderId="1" xfId="0" applyNumberFormat="1" applyFont="1" applyFill="1" applyBorder="1" applyAlignment="1" applyProtection="1">
      <alignment horizontal="center" vertical="center" wrapText="1" readingOrder="2"/>
    </xf>
    <xf numFmtId="169" fontId="26" fillId="2" borderId="22" xfId="1" applyNumberFormat="1" applyFont="1" applyFill="1" applyBorder="1" applyAlignment="1" applyProtection="1">
      <alignment horizontal="center" vertical="center"/>
    </xf>
    <xf numFmtId="169" fontId="26" fillId="0" borderId="24" xfId="0" applyNumberFormat="1" applyFont="1" applyBorder="1" applyAlignment="1" applyProtection="1">
      <alignment horizontal="center" vertical="center" wrapText="1" readingOrder="2"/>
    </xf>
    <xf numFmtId="169" fontId="26" fillId="2" borderId="24" xfId="1" applyNumberFormat="1" applyFont="1" applyFill="1" applyBorder="1" applyAlignment="1" applyProtection="1">
      <alignment horizontal="center" vertical="center"/>
    </xf>
    <xf numFmtId="169" fontId="26" fillId="2" borderId="24" xfId="0" applyNumberFormat="1" applyFont="1" applyFill="1" applyBorder="1" applyAlignment="1" applyProtection="1">
      <alignment horizontal="center" vertical="center" wrapText="1" readingOrder="2"/>
    </xf>
    <xf numFmtId="169" fontId="26" fillId="2" borderId="25" xfId="1" applyNumberFormat="1" applyFont="1" applyFill="1" applyBorder="1" applyAlignment="1" applyProtection="1">
      <alignment horizontal="center" vertical="center"/>
    </xf>
    <xf numFmtId="169" fontId="26" fillId="5" borderId="19" xfId="0" applyNumberFormat="1" applyFont="1" applyFill="1" applyBorder="1" applyAlignment="1" applyProtection="1">
      <alignment horizontal="center" vertical="center" wrapText="1" readingOrder="2"/>
    </xf>
    <xf numFmtId="169" fontId="26" fillId="5" borderId="1" xfId="0" applyNumberFormat="1" applyFont="1" applyFill="1" applyBorder="1" applyAlignment="1" applyProtection="1">
      <alignment horizontal="center" vertical="center" wrapText="1" readingOrder="2"/>
    </xf>
    <xf numFmtId="169" fontId="26" fillId="5" borderId="24" xfId="0" applyNumberFormat="1" applyFont="1" applyFill="1" applyBorder="1" applyAlignment="1" applyProtection="1">
      <alignment horizontal="center" vertical="center" wrapText="1" readingOrder="2"/>
    </xf>
    <xf numFmtId="169" fontId="26" fillId="0" borderId="2" xfId="0" applyNumberFormat="1" applyFont="1" applyBorder="1" applyAlignment="1" applyProtection="1">
      <alignment horizontal="center" vertical="center" wrapText="1" readingOrder="2"/>
    </xf>
    <xf numFmtId="169" fontId="26" fillId="5" borderId="2" xfId="0" applyNumberFormat="1" applyFont="1" applyFill="1" applyBorder="1" applyAlignment="1" applyProtection="1">
      <alignment horizontal="center" vertical="center" wrapText="1" readingOrder="2"/>
    </xf>
    <xf numFmtId="169" fontId="26" fillId="2" borderId="2" xfId="1" applyNumberFormat="1" applyFont="1" applyFill="1" applyBorder="1" applyAlignment="1" applyProtection="1">
      <alignment horizontal="center" vertical="center"/>
    </xf>
    <xf numFmtId="169" fontId="26" fillId="2" borderId="2" xfId="0" applyNumberFormat="1" applyFont="1" applyFill="1" applyBorder="1" applyAlignment="1" applyProtection="1">
      <alignment horizontal="center" vertical="center" wrapText="1" readingOrder="2"/>
    </xf>
    <xf numFmtId="169" fontId="26" fillId="2" borderId="28" xfId="1" applyNumberFormat="1" applyFont="1" applyFill="1" applyBorder="1" applyAlignment="1" applyProtection="1">
      <alignment horizontal="center" vertical="center"/>
    </xf>
    <xf numFmtId="169" fontId="26" fillId="0" borderId="3" xfId="0" applyNumberFormat="1" applyFont="1" applyBorder="1" applyAlignment="1" applyProtection="1">
      <alignment horizontal="center" vertical="center" wrapText="1" readingOrder="2"/>
    </xf>
    <xf numFmtId="169" fontId="26" fillId="2" borderId="3" xfId="1" applyNumberFormat="1" applyFont="1" applyFill="1" applyBorder="1" applyAlignment="1" applyProtection="1">
      <alignment horizontal="center" vertical="center"/>
    </xf>
    <xf numFmtId="169" fontId="26" fillId="2" borderId="3" xfId="0" applyNumberFormat="1" applyFont="1" applyFill="1" applyBorder="1" applyAlignment="1" applyProtection="1">
      <alignment horizontal="center" vertical="center" wrapText="1" readingOrder="2"/>
    </xf>
    <xf numFmtId="169" fontId="26" fillId="2" borderId="130" xfId="1" applyNumberFormat="1" applyFont="1" applyFill="1" applyBorder="1" applyAlignment="1" applyProtection="1">
      <alignment horizontal="center" vertical="center"/>
    </xf>
    <xf numFmtId="169" fontId="26" fillId="15" borderId="24" xfId="0" applyNumberFormat="1" applyFont="1" applyFill="1" applyBorder="1" applyAlignment="1" applyProtection="1">
      <alignment horizontal="center" vertical="center" wrapText="1" readingOrder="2"/>
    </xf>
    <xf numFmtId="169" fontId="11" fillId="0" borderId="1" xfId="0" applyNumberFormat="1" applyFont="1" applyBorder="1" applyAlignment="1" applyProtection="1">
      <alignment horizontal="center" vertical="center"/>
      <protection locked="0"/>
    </xf>
    <xf numFmtId="169" fontId="11" fillId="2" borderId="1" xfId="0" applyNumberFormat="1" applyFont="1" applyFill="1" applyBorder="1" applyAlignment="1" applyProtection="1">
      <alignment horizontal="center" vertical="center"/>
    </xf>
    <xf numFmtId="169" fontId="11" fillId="2" borderId="22" xfId="0" applyNumberFormat="1" applyFont="1" applyFill="1" applyBorder="1" applyAlignment="1" applyProtection="1">
      <alignment horizontal="center" vertical="center"/>
    </xf>
    <xf numFmtId="169" fontId="11" fillId="2" borderId="7" xfId="0" applyNumberFormat="1" applyFont="1" applyFill="1" applyBorder="1" applyAlignment="1" applyProtection="1">
      <alignment horizontal="center" vertical="center"/>
    </xf>
    <xf numFmtId="169" fontId="11" fillId="2" borderId="149" xfId="0" applyNumberFormat="1" applyFont="1" applyFill="1" applyBorder="1" applyAlignment="1" applyProtection="1">
      <alignment horizontal="center" vertical="center"/>
    </xf>
    <xf numFmtId="169" fontId="11" fillId="2" borderId="24" xfId="0" applyNumberFormat="1" applyFont="1" applyFill="1" applyBorder="1" applyAlignment="1" applyProtection="1">
      <alignment horizontal="center" vertical="center"/>
    </xf>
    <xf numFmtId="169" fontId="11" fillId="2" borderId="25" xfId="0" applyNumberFormat="1" applyFont="1" applyFill="1" applyBorder="1" applyAlignment="1" applyProtection="1">
      <alignment horizontal="center" vertical="center"/>
    </xf>
    <xf numFmtId="169" fontId="11" fillId="0" borderId="19" xfId="0" applyNumberFormat="1" applyFont="1" applyBorder="1" applyAlignment="1" applyProtection="1">
      <alignment horizontal="center" vertical="center" wrapText="1"/>
      <protection locked="0"/>
    </xf>
    <xf numFmtId="169" fontId="11" fillId="2" borderId="19" xfId="0" applyNumberFormat="1" applyFont="1" applyFill="1" applyBorder="1" applyAlignment="1" applyProtection="1">
      <alignment horizontal="center" vertical="center" wrapText="1"/>
    </xf>
    <xf numFmtId="169" fontId="11" fillId="2" borderId="36" xfId="0" applyNumberFormat="1" applyFont="1" applyFill="1" applyBorder="1" applyAlignment="1" applyProtection="1">
      <alignment horizontal="center" vertical="center" wrapText="1"/>
    </xf>
    <xf numFmtId="169" fontId="11" fillId="16" borderId="120" xfId="0" applyNumberFormat="1" applyFont="1" applyFill="1" applyBorder="1" applyAlignment="1" applyProtection="1">
      <alignment horizontal="center" vertical="center" wrapText="1"/>
    </xf>
    <xf numFmtId="169" fontId="11" fillId="2" borderId="1" xfId="0" applyNumberFormat="1" applyFont="1" applyFill="1" applyBorder="1" applyAlignment="1" applyProtection="1">
      <alignment horizontal="center" vertical="center" wrapText="1"/>
    </xf>
    <xf numFmtId="169" fontId="11" fillId="2" borderId="41" xfId="0" applyNumberFormat="1" applyFont="1" applyFill="1" applyBorder="1" applyAlignment="1" applyProtection="1">
      <alignment horizontal="center" vertical="center" wrapText="1"/>
    </xf>
    <xf numFmtId="169" fontId="11" fillId="16" borderId="121" xfId="0" applyNumberFormat="1" applyFont="1" applyFill="1" applyBorder="1" applyAlignment="1" applyProtection="1">
      <alignment horizontal="center" vertical="center" wrapText="1"/>
    </xf>
    <xf numFmtId="169" fontId="11" fillId="2" borderId="24" xfId="0" applyNumberFormat="1" applyFont="1" applyFill="1" applyBorder="1" applyAlignment="1" applyProtection="1">
      <alignment horizontal="center" vertical="center" wrapText="1"/>
    </xf>
    <xf numFmtId="169" fontId="11" fillId="2" borderId="131" xfId="0" applyNumberFormat="1" applyFont="1" applyFill="1" applyBorder="1" applyAlignment="1" applyProtection="1">
      <alignment horizontal="center" vertical="center" wrapText="1"/>
    </xf>
    <xf numFmtId="169" fontId="11" fillId="16" borderId="122" xfId="0" applyNumberFormat="1" applyFont="1" applyFill="1" applyBorder="1" applyAlignment="1" applyProtection="1">
      <alignment horizontal="center" vertical="center" wrapText="1"/>
    </xf>
    <xf numFmtId="169" fontId="11" fillId="0" borderId="2" xfId="0" applyNumberFormat="1" applyFont="1" applyBorder="1" applyAlignment="1" applyProtection="1">
      <alignment horizontal="center" vertical="center" wrapText="1"/>
      <protection locked="0"/>
    </xf>
    <xf numFmtId="169" fontId="11" fillId="2" borderId="2" xfId="0" applyNumberFormat="1" applyFont="1" applyFill="1" applyBorder="1" applyAlignment="1" applyProtection="1">
      <alignment horizontal="center" vertical="center" wrapText="1"/>
    </xf>
    <xf numFmtId="169" fontId="11" fillId="2" borderId="5" xfId="0" applyNumberFormat="1" applyFont="1" applyFill="1" applyBorder="1" applyAlignment="1" applyProtection="1">
      <alignment horizontal="center" vertical="center" wrapText="1"/>
    </xf>
    <xf numFmtId="169" fontId="11" fillId="16" borderId="132" xfId="0" applyNumberFormat="1" applyFont="1" applyFill="1" applyBorder="1" applyAlignment="1" applyProtection="1">
      <alignment horizontal="center" vertical="center" wrapText="1"/>
    </xf>
    <xf numFmtId="169" fontId="11" fillId="0" borderId="1" xfId="0" applyNumberFormat="1" applyFont="1" applyBorder="1" applyAlignment="1" applyProtection="1">
      <alignment horizontal="center" vertical="center" wrapText="1"/>
      <protection locked="0"/>
    </xf>
    <xf numFmtId="169" fontId="11" fillId="16" borderId="125" xfId="0" applyNumberFormat="1" applyFont="1" applyFill="1" applyBorder="1" applyAlignment="1" applyProtection="1">
      <alignment horizontal="center" vertical="center" wrapText="1"/>
    </xf>
    <xf numFmtId="169" fontId="11" fillId="0" borderId="1" xfId="0" applyNumberFormat="1" applyFont="1" applyBorder="1" applyAlignment="1" applyProtection="1">
      <alignment horizontal="center" vertical="center" wrapText="1"/>
    </xf>
    <xf numFmtId="0" fontId="10" fillId="0" borderId="19" xfId="5" applyFont="1" applyBorder="1" applyAlignment="1" applyProtection="1">
      <alignment horizontal="center" vertical="center" shrinkToFit="1"/>
    </xf>
    <xf numFmtId="169" fontId="10" fillId="0" borderId="19" xfId="5" applyNumberFormat="1" applyFont="1" applyBorder="1" applyAlignment="1" applyProtection="1">
      <alignment horizontal="center" vertical="center" wrapText="1"/>
      <protection locked="0"/>
    </xf>
    <xf numFmtId="169" fontId="10" fillId="16" borderId="20" xfId="5" applyNumberFormat="1" applyFont="1" applyFill="1" applyBorder="1" applyAlignment="1" applyProtection="1">
      <alignment horizontal="center" vertical="center" wrapText="1"/>
    </xf>
    <xf numFmtId="0" fontId="10" fillId="0" borderId="1" xfId="5" applyFont="1" applyBorder="1" applyAlignment="1" applyProtection="1">
      <alignment horizontal="center" vertical="center" shrinkToFit="1"/>
    </xf>
    <xf numFmtId="169" fontId="10" fillId="0" borderId="1" xfId="5" applyNumberFormat="1" applyFont="1" applyBorder="1" applyAlignment="1" applyProtection="1">
      <alignment horizontal="center" vertical="center" wrapText="1"/>
      <protection locked="0"/>
    </xf>
    <xf numFmtId="169" fontId="10" fillId="16" borderId="22" xfId="5" applyNumberFormat="1" applyFont="1" applyFill="1" applyBorder="1" applyAlignment="1" applyProtection="1">
      <alignment horizontal="center" vertical="center" wrapText="1"/>
    </xf>
    <xf numFmtId="0" fontId="10" fillId="0" borderId="24" xfId="5" applyFont="1" applyBorder="1" applyAlignment="1" applyProtection="1">
      <alignment horizontal="center" vertical="center" shrinkToFit="1"/>
    </xf>
    <xf numFmtId="169" fontId="10" fillId="0" borderId="24" xfId="5" applyNumberFormat="1" applyFont="1" applyBorder="1" applyAlignment="1" applyProtection="1">
      <alignment horizontal="center" vertical="center" wrapText="1"/>
      <protection locked="0"/>
    </xf>
    <xf numFmtId="169" fontId="10" fillId="16" borderId="25" xfId="5" applyNumberFormat="1" applyFont="1" applyFill="1" applyBorder="1" applyAlignment="1" applyProtection="1">
      <alignment horizontal="center" vertical="center" wrapText="1"/>
    </xf>
    <xf numFmtId="0" fontId="10" fillId="2" borderId="19" xfId="5" applyFont="1" applyFill="1" applyBorder="1" applyAlignment="1" applyProtection="1">
      <alignment horizontal="center" vertical="center" shrinkToFit="1"/>
    </xf>
    <xf numFmtId="169" fontId="10" fillId="2" borderId="19" xfId="5" applyNumberFormat="1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 vertical="center" shrinkToFit="1"/>
    </xf>
    <xf numFmtId="169" fontId="10" fillId="2" borderId="1" xfId="5" applyNumberFormat="1" applyFont="1" applyFill="1" applyBorder="1" applyAlignment="1" applyProtection="1">
      <alignment horizontal="center" vertical="center" wrapText="1"/>
    </xf>
    <xf numFmtId="0" fontId="10" fillId="2" borderId="24" xfId="5" applyFont="1" applyFill="1" applyBorder="1" applyAlignment="1" applyProtection="1">
      <alignment horizontal="center" vertical="center" shrinkToFit="1"/>
    </xf>
    <xf numFmtId="169" fontId="10" fillId="2" borderId="24" xfId="5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shrinkToFi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38" xfId="0" applyFont="1" applyBorder="1" applyAlignment="1" applyProtection="1">
      <alignment horizontal="center"/>
      <protection locked="0"/>
    </xf>
    <xf numFmtId="0" fontId="10" fillId="3" borderId="29" xfId="5" applyFont="1" applyFill="1" applyBorder="1" applyAlignment="1" applyProtection="1">
      <alignment horizontal="center" vertical="center" shrinkToFit="1"/>
    </xf>
    <xf numFmtId="0" fontId="10" fillId="3" borderId="29" xfId="5" applyFont="1" applyFill="1" applyBorder="1" applyAlignment="1" applyProtection="1">
      <alignment horizontal="center" vertical="center" wrapText="1"/>
    </xf>
    <xf numFmtId="0" fontId="10" fillId="16" borderId="30" xfId="5" applyFont="1" applyFill="1" applyBorder="1" applyAlignment="1" applyProtection="1">
      <alignment horizontal="center" vertical="center" wrapText="1"/>
    </xf>
    <xf numFmtId="169" fontId="7" fillId="15" borderId="3" xfId="1" applyNumberFormat="1" applyFont="1" applyFill="1" applyBorder="1" applyAlignment="1" applyProtection="1">
      <alignment horizontal="center" vertical="center"/>
    </xf>
    <xf numFmtId="165" fontId="51" fillId="0" borderId="90" xfId="0" applyNumberFormat="1" applyFont="1" applyBorder="1" applyAlignment="1">
      <alignment horizontal="center" vertical="center" wrapText="1" readingOrder="2"/>
    </xf>
    <xf numFmtId="165" fontId="51" fillId="0" borderId="87" xfId="0" applyNumberFormat="1" applyFont="1" applyBorder="1" applyAlignment="1">
      <alignment horizontal="center" vertical="center" wrapText="1" readingOrder="2"/>
    </xf>
    <xf numFmtId="169" fontId="52" fillId="0" borderId="159" xfId="0" applyNumberFormat="1" applyFont="1" applyBorder="1" applyAlignment="1">
      <alignment horizontal="center" vertical="center" wrapText="1"/>
    </xf>
    <xf numFmtId="169" fontId="51" fillId="0" borderId="159" xfId="0" applyNumberFormat="1" applyFont="1" applyBorder="1" applyAlignment="1">
      <alignment horizontal="center" vertical="center" wrapText="1"/>
    </xf>
    <xf numFmtId="169" fontId="52" fillId="0" borderId="90" xfId="0" applyNumberFormat="1" applyFont="1" applyBorder="1" applyAlignment="1">
      <alignment horizontal="center" vertical="center" wrapText="1"/>
    </xf>
    <xf numFmtId="169" fontId="51" fillId="0" borderId="90" xfId="0" applyNumberFormat="1" applyFont="1" applyBorder="1" applyAlignment="1">
      <alignment horizontal="center" vertical="center" wrapText="1"/>
    </xf>
    <xf numFmtId="169" fontId="52" fillId="0" borderId="160" xfId="0" applyNumberFormat="1" applyFont="1" applyBorder="1" applyAlignment="1">
      <alignment horizontal="center" vertical="center" wrapText="1"/>
    </xf>
    <xf numFmtId="169" fontId="51" fillId="0" borderId="160" xfId="0" applyNumberFormat="1" applyFont="1" applyBorder="1" applyAlignment="1">
      <alignment horizontal="center" vertical="center" wrapText="1"/>
    </xf>
    <xf numFmtId="169" fontId="53" fillId="0" borderId="1" xfId="5" applyNumberFormat="1" applyFont="1" applyBorder="1" applyAlignment="1" applyProtection="1">
      <alignment horizontal="center" vertical="center" wrapText="1"/>
      <protection locked="0"/>
    </xf>
    <xf numFmtId="169" fontId="54" fillId="0" borderId="1" xfId="5" applyNumberFormat="1" applyFont="1" applyBorder="1" applyAlignment="1" applyProtection="1">
      <alignment horizontal="center" vertical="center" wrapText="1"/>
      <protection locked="0"/>
    </xf>
    <xf numFmtId="169" fontId="53" fillId="0" borderId="3" xfId="5" applyNumberFormat="1" applyFont="1" applyBorder="1" applyAlignment="1" applyProtection="1">
      <alignment horizontal="center" vertical="center" wrapText="1"/>
      <protection locked="0"/>
    </xf>
    <xf numFmtId="169" fontId="53" fillId="0" borderId="2" xfId="5" applyNumberFormat="1" applyFont="1" applyBorder="1" applyAlignment="1" applyProtection="1">
      <alignment horizontal="center" vertical="center" wrapText="1"/>
      <protection locked="0"/>
    </xf>
    <xf numFmtId="169" fontId="54" fillId="0" borderId="2" xfId="5" applyNumberFormat="1" applyFont="1" applyBorder="1" applyAlignment="1" applyProtection="1">
      <alignment horizontal="center" vertical="center" wrapText="1"/>
      <protection locked="0"/>
    </xf>
    <xf numFmtId="169" fontId="54" fillId="15" borderId="1" xfId="5" applyNumberFormat="1" applyFont="1" applyFill="1" applyBorder="1" applyAlignment="1" applyProtection="1">
      <alignment horizontal="center" vertical="center" wrapText="1"/>
      <protection locked="0"/>
    </xf>
    <xf numFmtId="169" fontId="53" fillId="15" borderId="1" xfId="5" applyNumberFormat="1" applyFont="1" applyFill="1" applyBorder="1" applyAlignment="1" applyProtection="1">
      <alignment horizontal="center" vertical="center" wrapText="1"/>
      <protection locked="0"/>
    </xf>
    <xf numFmtId="0" fontId="55" fillId="0" borderId="21" xfId="0" applyFont="1" applyBorder="1" applyAlignment="1">
      <alignment horizontal="center" vertical="center"/>
    </xf>
    <xf numFmtId="0" fontId="55" fillId="0" borderId="21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169" fontId="55" fillId="0" borderId="1" xfId="0" applyNumberFormat="1" applyFont="1" applyBorder="1" applyAlignment="1">
      <alignment vertical="center"/>
    </xf>
    <xf numFmtId="169" fontId="51" fillId="0" borderId="90" xfId="0" applyNumberFormat="1" applyFont="1" applyBorder="1" applyAlignment="1"/>
    <xf numFmtId="169" fontId="56" fillId="0" borderId="90" xfId="0" applyNumberFormat="1" applyFont="1" applyBorder="1" applyAlignment="1"/>
    <xf numFmtId="0" fontId="57" fillId="0" borderId="21" xfId="0" applyFont="1" applyBorder="1" applyAlignment="1"/>
    <xf numFmtId="0" fontId="55" fillId="0" borderId="21" xfId="0" applyFont="1" applyBorder="1" applyAlignment="1"/>
    <xf numFmtId="0" fontId="58" fillId="0" borderId="1" xfId="0" applyFont="1" applyBorder="1" applyAlignment="1"/>
    <xf numFmtId="0" fontId="59" fillId="0" borderId="21" xfId="0" applyFont="1" applyBorder="1" applyAlignment="1"/>
    <xf numFmtId="0" fontId="59" fillId="0" borderId="1" xfId="0" applyFont="1" applyBorder="1" applyAlignment="1"/>
    <xf numFmtId="0" fontId="55" fillId="0" borderId="1" xfId="0" applyFont="1" applyBorder="1" applyAlignment="1"/>
    <xf numFmtId="0" fontId="60" fillId="0" borderId="1" xfId="0" applyFont="1" applyBorder="1" applyAlignment="1"/>
    <xf numFmtId="169" fontId="51" fillId="0" borderId="86" xfId="0" applyNumberFormat="1" applyFont="1" applyBorder="1" applyAlignment="1"/>
    <xf numFmtId="169" fontId="56" fillId="0" borderId="86" xfId="0" applyNumberFormat="1" applyFont="1" applyBorder="1" applyAlignment="1"/>
    <xf numFmtId="169" fontId="51" fillId="0" borderId="161" xfId="0" applyNumberFormat="1" applyFont="1" applyBorder="1" applyAlignment="1">
      <alignment horizontal="center" vertical="center" wrapText="1"/>
    </xf>
    <xf numFmtId="169" fontId="61" fillId="0" borderId="1" xfId="0" applyNumberFormat="1" applyFont="1" applyFill="1" applyBorder="1" applyAlignment="1" applyProtection="1">
      <alignment horizontal="center" vertical="center"/>
      <protection locked="0"/>
    </xf>
    <xf numFmtId="169" fontId="62" fillId="0" borderId="90" xfId="0" applyNumberFormat="1" applyFont="1" applyBorder="1" applyAlignment="1">
      <alignment horizontal="center" vertical="center"/>
    </xf>
    <xf numFmtId="169" fontId="62" fillId="18" borderId="90" xfId="0" applyNumberFormat="1" applyFont="1" applyFill="1" applyBorder="1" applyAlignment="1">
      <alignment horizontal="center" vertical="center"/>
    </xf>
    <xf numFmtId="169" fontId="48" fillId="0" borderId="1" xfId="0" applyNumberFormat="1" applyFont="1" applyFill="1" applyBorder="1" applyAlignment="1" applyProtection="1">
      <alignment horizontal="center" vertical="center"/>
      <protection locked="0"/>
    </xf>
    <xf numFmtId="169" fontId="56" fillId="0" borderId="90" xfId="0" applyNumberFormat="1" applyFont="1" applyBorder="1" applyAlignment="1">
      <alignment horizontal="center" vertical="center"/>
    </xf>
    <xf numFmtId="166" fontId="56" fillId="0" borderId="90" xfId="0" applyNumberFormat="1" applyFont="1" applyBorder="1" applyAlignment="1">
      <alignment horizontal="center" vertical="center"/>
    </xf>
    <xf numFmtId="169" fontId="54" fillId="0" borderId="96" xfId="5" applyNumberFormat="1" applyFont="1" applyBorder="1" applyAlignment="1" applyProtection="1">
      <alignment horizontal="center" vertical="center" wrapText="1"/>
      <protection locked="0"/>
    </xf>
    <xf numFmtId="169" fontId="62" fillId="0" borderId="159" xfId="0" applyNumberFormat="1" applyFont="1" applyBorder="1" applyAlignment="1">
      <alignment horizontal="center" vertical="center" wrapText="1" readingOrder="2"/>
    </xf>
    <xf numFmtId="169" fontId="62" fillId="0" borderId="90" xfId="0" applyNumberFormat="1" applyFont="1" applyBorder="1" applyAlignment="1">
      <alignment horizontal="center" vertical="center" wrapText="1" readingOrder="2"/>
    </xf>
    <xf numFmtId="169" fontId="62" fillId="0" borderId="160" xfId="0" applyNumberFormat="1" applyFont="1" applyBorder="1" applyAlignment="1">
      <alignment horizontal="center" vertical="center" wrapText="1" readingOrder="2"/>
    </xf>
    <xf numFmtId="0" fontId="63" fillId="15" borderId="1" xfId="0" applyFont="1" applyFill="1" applyBorder="1" applyAlignment="1" applyProtection="1">
      <alignment horizontal="center" vertical="center"/>
    </xf>
    <xf numFmtId="169" fontId="64" fillId="15" borderId="19" xfId="0" applyNumberFormat="1" applyFont="1" applyFill="1" applyBorder="1" applyAlignment="1" applyProtection="1">
      <alignment horizontal="center" vertical="center"/>
      <protection locked="0"/>
    </xf>
    <xf numFmtId="169" fontId="64" fillId="15" borderId="1" xfId="0" applyNumberFormat="1" applyFont="1" applyFill="1" applyBorder="1" applyAlignment="1" applyProtection="1">
      <alignment horizontal="center" vertical="center"/>
      <protection locked="0"/>
    </xf>
    <xf numFmtId="169" fontId="64" fillId="15" borderId="3" xfId="0" applyNumberFormat="1" applyFont="1" applyFill="1" applyBorder="1" applyAlignment="1" applyProtection="1">
      <alignment horizontal="center" vertical="center"/>
      <protection locked="0"/>
    </xf>
    <xf numFmtId="169" fontId="52" fillId="0" borderId="90" xfId="0" applyNumberFormat="1" applyFont="1" applyBorder="1" applyAlignment="1">
      <alignment horizontal="center" vertical="center"/>
    </xf>
    <xf numFmtId="169" fontId="52" fillId="0" borderId="160" xfId="0" applyNumberFormat="1" applyFont="1" applyBorder="1" applyAlignment="1">
      <alignment horizontal="center" vertical="center"/>
    </xf>
    <xf numFmtId="169" fontId="52" fillId="0" borderId="159" xfId="0" applyNumberFormat="1" applyFont="1" applyBorder="1" applyAlignment="1">
      <alignment horizontal="center" vertical="center"/>
    </xf>
    <xf numFmtId="0" fontId="65" fillId="0" borderId="90" xfId="0" applyFont="1" applyBorder="1" applyAlignment="1">
      <alignment horizontal="right" vertical="center" wrapText="1" readingOrder="2"/>
    </xf>
    <xf numFmtId="0" fontId="65" fillId="0" borderId="90" xfId="0" applyFont="1" applyBorder="1" applyAlignment="1">
      <alignment horizontal="center" vertical="center" wrapText="1" readingOrder="2"/>
    </xf>
    <xf numFmtId="169" fontId="51" fillId="0" borderId="90" xfId="0" applyNumberFormat="1" applyFont="1" applyBorder="1" applyAlignment="1">
      <alignment horizontal="center" vertical="center"/>
    </xf>
    <xf numFmtId="169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66" fillId="15" borderId="19" xfId="7" applyNumberFormat="1" applyFont="1" applyFill="1" applyBorder="1" applyAlignment="1" applyProtection="1">
      <alignment horizontal="center" vertical="center" wrapText="1" shrinkToFit="1" readingOrder="2"/>
      <protection locked="0"/>
    </xf>
    <xf numFmtId="1" fontId="55" fillId="0" borderId="90" xfId="0" applyNumberFormat="1" applyFont="1" applyBorder="1" applyAlignment="1">
      <alignment horizontal="center" vertical="center" shrinkToFit="1" readingOrder="2"/>
    </xf>
    <xf numFmtId="3" fontId="55" fillId="0" borderId="90" xfId="0" applyNumberFormat="1" applyFont="1" applyBorder="1" applyAlignment="1">
      <alignment horizontal="center" vertical="center" wrapText="1" readingOrder="2"/>
    </xf>
    <xf numFmtId="0" fontId="55" fillId="0" borderId="90" xfId="0" applyFont="1" applyBorder="1" applyAlignment="1">
      <alignment horizontal="center" vertical="center"/>
    </xf>
    <xf numFmtId="169" fontId="66" fillId="15" borderId="19" xfId="0" applyNumberFormat="1" applyFont="1" applyFill="1" applyBorder="1" applyAlignment="1">
      <alignment horizontal="center" vertical="center" wrapText="1" readingOrder="2"/>
    </xf>
    <xf numFmtId="3" fontId="66" fillId="15" borderId="19" xfId="7" applyNumberFormat="1" applyFont="1" applyFill="1" applyBorder="1" applyAlignment="1" applyProtection="1">
      <alignment horizontal="center" vertical="center" shrinkToFit="1" readingOrder="2"/>
      <protection locked="0"/>
    </xf>
    <xf numFmtId="169" fontId="51" fillId="0" borderId="90" xfId="0" applyNumberFormat="1" applyFont="1" applyBorder="1" applyAlignment="1">
      <alignment horizontal="center" vertical="center" wrapText="1" readingOrder="2"/>
    </xf>
    <xf numFmtId="169" fontId="67" fillId="15" borderId="19" xfId="0" applyNumberFormat="1" applyFont="1" applyFill="1" applyBorder="1" applyAlignment="1">
      <alignment horizontal="center" vertical="center" wrapText="1" readingOrder="2"/>
    </xf>
    <xf numFmtId="3" fontId="51" fillId="0" borderId="90" xfId="0" applyNumberFormat="1" applyFont="1" applyBorder="1" applyAlignment="1">
      <alignment horizontal="center" vertical="center" shrinkToFit="1" readingOrder="2"/>
    </xf>
    <xf numFmtId="3" fontId="68" fillId="0" borderId="90" xfId="0" applyNumberFormat="1" applyFont="1" applyBorder="1" applyAlignment="1">
      <alignment horizontal="center" vertical="center" shrinkToFit="1" readingOrder="2"/>
    </xf>
    <xf numFmtId="1" fontId="66" fillId="15" borderId="1" xfId="7" applyNumberFormat="1" applyFont="1" applyFill="1" applyBorder="1" applyAlignment="1" applyProtection="1">
      <alignment horizontal="center" vertical="center" wrapText="1" shrinkToFit="1" readingOrder="2"/>
      <protection locked="0"/>
    </xf>
    <xf numFmtId="169" fontId="55" fillId="15" borderId="1" xfId="0" applyNumberFormat="1" applyFont="1" applyFill="1" applyBorder="1" applyAlignment="1">
      <alignment horizontal="center" vertical="center" wrapText="1" readingOrder="2"/>
    </xf>
    <xf numFmtId="3" fontId="66" fillId="15" borderId="1" xfId="7" applyNumberFormat="1" applyFont="1" applyFill="1" applyBorder="1" applyAlignment="1" applyProtection="1">
      <alignment horizontal="center" vertical="center" shrinkToFit="1" readingOrder="2"/>
      <protection locked="0"/>
    </xf>
    <xf numFmtId="169" fontId="66" fillId="15" borderId="1" xfId="0" applyNumberFormat="1" applyFont="1" applyFill="1" applyBorder="1" applyAlignment="1">
      <alignment horizontal="center" vertical="center" wrapText="1" readingOrder="2"/>
    </xf>
    <xf numFmtId="169" fontId="67" fillId="15" borderId="1" xfId="0" applyNumberFormat="1" applyFont="1" applyFill="1" applyBorder="1" applyAlignment="1">
      <alignment horizontal="center" vertical="center" wrapText="1" readingOrder="2"/>
    </xf>
    <xf numFmtId="1" fontId="69" fillId="0" borderId="90" xfId="0" applyNumberFormat="1" applyFont="1" applyBorder="1" applyAlignment="1">
      <alignment horizontal="center" vertical="center" shrinkToFit="1" readingOrder="2"/>
    </xf>
    <xf numFmtId="1" fontId="66" fillId="15" borderId="3" xfId="7" applyNumberFormat="1" applyFont="1" applyFill="1" applyBorder="1" applyAlignment="1" applyProtection="1">
      <alignment horizontal="center" vertical="center" wrapText="1" shrinkToFit="1" readingOrder="2"/>
      <protection locked="0"/>
    </xf>
    <xf numFmtId="169" fontId="66" fillId="15" borderId="3" xfId="0" applyNumberFormat="1" applyFont="1" applyFill="1" applyBorder="1" applyAlignment="1">
      <alignment horizontal="center" vertical="center" wrapText="1" readingOrder="2"/>
    </xf>
    <xf numFmtId="3" fontId="66" fillId="15" borderId="3" xfId="7" applyNumberFormat="1" applyFont="1" applyFill="1" applyBorder="1" applyAlignment="1" applyProtection="1">
      <alignment horizontal="center" vertical="center" shrinkToFit="1" readingOrder="2"/>
      <protection locked="0"/>
    </xf>
    <xf numFmtId="1" fontId="66" fillId="15" borderId="24" xfId="7" applyNumberFormat="1" applyFont="1" applyFill="1" applyBorder="1" applyAlignment="1" applyProtection="1">
      <alignment horizontal="center" vertical="center" wrapText="1" shrinkToFit="1" readingOrder="2"/>
      <protection locked="0"/>
    </xf>
    <xf numFmtId="169" fontId="66" fillId="15" borderId="24" xfId="0" applyNumberFormat="1" applyFont="1" applyFill="1" applyBorder="1" applyAlignment="1">
      <alignment horizontal="center" vertical="center" wrapText="1" readingOrder="2"/>
    </xf>
    <xf numFmtId="3" fontId="66" fillId="15" borderId="24" xfId="7" applyNumberFormat="1" applyFont="1" applyFill="1" applyBorder="1" applyAlignment="1" applyProtection="1">
      <alignment horizontal="center" vertical="center" shrinkToFit="1" readingOrder="2"/>
      <protection locked="0"/>
    </xf>
    <xf numFmtId="169" fontId="67" fillId="15" borderId="24" xfId="0" applyNumberFormat="1" applyFont="1" applyFill="1" applyBorder="1" applyAlignment="1">
      <alignment horizontal="center" vertical="center" wrapText="1" readingOrder="2"/>
    </xf>
    <xf numFmtId="1" fontId="66" fillId="15" borderId="15" xfId="7" applyNumberFormat="1" applyFont="1" applyFill="1" applyBorder="1" applyAlignment="1" applyProtection="1">
      <alignment horizontal="center" vertical="center" wrapText="1" shrinkToFit="1" readingOrder="2"/>
      <protection locked="0"/>
    </xf>
    <xf numFmtId="3" fontId="66" fillId="15" borderId="15" xfId="7" applyNumberFormat="1" applyFont="1" applyFill="1" applyBorder="1" applyAlignment="1" applyProtection="1">
      <alignment horizontal="center" vertical="center" shrinkToFit="1" readingOrder="2"/>
      <protection locked="0"/>
    </xf>
    <xf numFmtId="3" fontId="67" fillId="15" borderId="15" xfId="7" applyNumberFormat="1" applyFont="1" applyFill="1" applyBorder="1" applyAlignment="1" applyProtection="1">
      <alignment horizontal="center" vertical="center" shrinkToFit="1" readingOrder="2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3" fontId="9" fillId="6" borderId="1" xfId="1" applyNumberFormat="1" applyFont="1" applyFill="1" applyBorder="1" applyAlignment="1" applyProtection="1">
      <alignment horizontal="center" vertical="center"/>
    </xf>
    <xf numFmtId="0" fontId="66" fillId="10" borderId="1" xfId="0" applyFont="1" applyFill="1" applyBorder="1" applyAlignment="1" applyProtection="1">
      <alignment horizontal="center" vertical="center"/>
    </xf>
    <xf numFmtId="0" fontId="66" fillId="0" borderId="0" xfId="0" applyFont="1" applyAlignment="1" applyProtection="1">
      <alignment horizontal="center" vertical="center"/>
    </xf>
    <xf numFmtId="0" fontId="51" fillId="0" borderId="0" xfId="0" applyFont="1" applyAlignment="1" applyProtection="1">
      <alignment horizontal="center" vertical="center"/>
    </xf>
    <xf numFmtId="0" fontId="66" fillId="0" borderId="1" xfId="0" applyFont="1" applyFill="1" applyBorder="1" applyAlignment="1" applyProtection="1">
      <alignment horizontal="center" vertical="center"/>
    </xf>
    <xf numFmtId="0" fontId="66" fillId="0" borderId="1" xfId="0" applyFont="1" applyFill="1" applyBorder="1" applyAlignment="1" applyProtection="1">
      <alignment horizontal="center" vertical="center" wrapText="1"/>
    </xf>
    <xf numFmtId="4" fontId="66" fillId="0" borderId="1" xfId="0" applyNumberFormat="1" applyFont="1" applyFill="1" applyBorder="1" applyAlignment="1" applyProtection="1">
      <alignment horizontal="center" vertical="center"/>
    </xf>
    <xf numFmtId="3" fontId="7" fillId="19" borderId="140" xfId="1" applyNumberFormat="1" applyFont="1" applyFill="1" applyBorder="1" applyAlignment="1" applyProtection="1">
      <alignment horizontal="center" vertical="center"/>
    </xf>
    <xf numFmtId="3" fontId="7" fillId="19" borderId="22" xfId="1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 applyProtection="1">
      <alignment horizontal="center"/>
      <protection locked="0"/>
    </xf>
    <xf numFmtId="169" fontId="26" fillId="17" borderId="19" xfId="0" applyNumberFormat="1" applyFont="1" applyFill="1" applyBorder="1" applyAlignment="1" applyProtection="1">
      <alignment horizontal="center" vertical="center" wrapText="1" readingOrder="2"/>
    </xf>
    <xf numFmtId="169" fontId="51" fillId="15" borderId="159" xfId="0" applyNumberFormat="1" applyFont="1" applyFill="1" applyBorder="1" applyAlignment="1">
      <alignment horizontal="center" vertical="center" wrapText="1"/>
    </xf>
    <xf numFmtId="169" fontId="51" fillId="15" borderId="160" xfId="0" applyNumberFormat="1" applyFont="1" applyFill="1" applyBorder="1" applyAlignment="1">
      <alignment horizontal="center" vertical="center" wrapText="1"/>
    </xf>
    <xf numFmtId="3" fontId="9" fillId="15" borderId="1" xfId="1" applyNumberFormat="1" applyFont="1" applyFill="1" applyBorder="1" applyAlignment="1" applyProtection="1">
      <alignment horizontal="center" vertical="center"/>
    </xf>
    <xf numFmtId="166" fontId="9" fillId="15" borderId="1" xfId="1" applyNumberFormat="1" applyFont="1" applyFill="1" applyBorder="1" applyAlignment="1" applyProtection="1">
      <alignment horizontal="center" vertical="center"/>
    </xf>
    <xf numFmtId="3" fontId="9" fillId="15" borderId="3" xfId="1" applyNumberFormat="1" applyFont="1" applyFill="1" applyBorder="1" applyAlignment="1" applyProtection="1">
      <alignment horizontal="center" vertical="center"/>
    </xf>
    <xf numFmtId="169" fontId="26" fillId="15" borderId="19" xfId="0" applyNumberFormat="1" applyFont="1" applyFill="1" applyBorder="1" applyAlignment="1" applyProtection="1">
      <alignment horizontal="center" vertical="center" wrapText="1" readingOrder="2"/>
    </xf>
    <xf numFmtId="169" fontId="13" fillId="15" borderId="1" xfId="0" applyNumberFormat="1" applyFont="1" applyFill="1" applyBorder="1" applyAlignment="1" applyProtection="1">
      <alignment horizontal="center" vertical="center"/>
      <protection locked="0"/>
    </xf>
    <xf numFmtId="0" fontId="55" fillId="15" borderId="21" xfId="0" applyFont="1" applyFill="1" applyBorder="1" applyAlignment="1"/>
    <xf numFmtId="0" fontId="55" fillId="15" borderId="1" xfId="0" applyFont="1" applyFill="1" applyBorder="1" applyAlignment="1">
      <alignment vertical="center"/>
    </xf>
    <xf numFmtId="169" fontId="7" fillId="15" borderId="137" xfId="1" applyNumberFormat="1" applyFont="1" applyFill="1" applyBorder="1" applyAlignment="1" applyProtection="1">
      <alignment horizontal="center" vertical="center"/>
    </xf>
    <xf numFmtId="169" fontId="51" fillId="15" borderId="90" xfId="0" applyNumberFormat="1" applyFont="1" applyFill="1" applyBorder="1" applyAlignment="1">
      <alignment horizontal="center" vertical="center" wrapText="1" readingOrder="2"/>
    </xf>
    <xf numFmtId="169" fontId="10" fillId="2" borderId="1" xfId="0" applyNumberFormat="1" applyFont="1" applyFill="1" applyBorder="1" applyAlignment="1" applyProtection="1">
      <alignment horizontal="center" vertical="center"/>
    </xf>
    <xf numFmtId="167" fontId="70" fillId="0" borderId="54" xfId="8" applyNumberFormat="1" applyFont="1" applyBorder="1" applyAlignment="1" applyProtection="1">
      <alignment horizontal="center" vertical="center" wrapText="1"/>
      <protection locked="0"/>
    </xf>
    <xf numFmtId="167" fontId="7" fillId="15" borderId="58" xfId="8" applyNumberFormat="1" applyFont="1" applyFill="1" applyBorder="1" applyAlignment="1" applyProtection="1">
      <alignment horizontal="center" vertical="center" wrapText="1"/>
      <protection locked="0"/>
    </xf>
    <xf numFmtId="167" fontId="70" fillId="0" borderId="54" xfId="8" applyNumberFormat="1" applyFont="1" applyBorder="1" applyAlignment="1" applyProtection="1">
      <alignment horizontal="center" vertical="center" wrapText="1"/>
    </xf>
    <xf numFmtId="167" fontId="7" fillId="15" borderId="58" xfId="8" applyNumberFormat="1" applyFont="1" applyFill="1" applyBorder="1" applyAlignment="1" applyProtection="1">
      <alignment horizontal="center" vertical="center" wrapText="1"/>
    </xf>
    <xf numFmtId="167" fontId="70" fillId="0" borderId="58" xfId="8" applyNumberFormat="1" applyFont="1" applyBorder="1" applyAlignment="1" applyProtection="1">
      <alignment horizontal="center" vertical="center" wrapText="1"/>
      <protection locked="0"/>
    </xf>
    <xf numFmtId="167" fontId="70" fillId="0" borderId="58" xfId="8" applyNumberFormat="1" applyFont="1" applyBorder="1" applyAlignment="1" applyProtection="1">
      <alignment horizontal="center" vertical="center" wrapText="1"/>
    </xf>
    <xf numFmtId="0" fontId="66" fillId="0" borderId="1" xfId="0" applyFont="1" applyBorder="1" applyAlignment="1" applyProtection="1">
      <alignment horizontal="right" vertical="center" wrapText="1" readingOrder="2"/>
      <protection locked="0"/>
    </xf>
    <xf numFmtId="0" fontId="48" fillId="0" borderId="54" xfId="8" applyFont="1" applyBorder="1" applyAlignment="1" applyProtection="1">
      <alignment horizontal="center" vertical="center" wrapText="1"/>
      <protection locked="0"/>
    </xf>
    <xf numFmtId="167" fontId="48" fillId="0" borderId="54" xfId="8" applyNumberFormat="1" applyFont="1" applyBorder="1" applyAlignment="1" applyProtection="1">
      <alignment horizontal="center" vertical="center" wrapText="1"/>
      <protection locked="0"/>
    </xf>
    <xf numFmtId="0" fontId="48" fillId="0" borderId="73" xfId="8" applyFont="1" applyBorder="1" applyAlignment="1" applyProtection="1">
      <alignment horizontal="center" vertical="center" wrapText="1"/>
      <protection locked="0"/>
    </xf>
    <xf numFmtId="167" fontId="48" fillId="0" borderId="73" xfId="8" applyNumberFormat="1" applyFont="1" applyBorder="1" applyAlignment="1" applyProtection="1">
      <alignment horizontal="center" vertical="center" wrapText="1"/>
      <protection locked="0"/>
    </xf>
    <xf numFmtId="0" fontId="66" fillId="0" borderId="3" xfId="0" applyFont="1" applyBorder="1" applyAlignment="1" applyProtection="1">
      <alignment horizontal="right" vertical="center" wrapText="1" readingOrder="2"/>
      <protection locked="0"/>
    </xf>
    <xf numFmtId="0" fontId="54" fillId="0" borderId="54" xfId="8" applyFont="1" applyBorder="1" applyAlignment="1" applyProtection="1">
      <alignment horizontal="center" vertical="center" wrapText="1"/>
      <protection locked="0"/>
    </xf>
    <xf numFmtId="167" fontId="54" fillId="0" borderId="54" xfId="8" applyNumberFormat="1" applyFont="1" applyBorder="1" applyAlignment="1" applyProtection="1">
      <alignment horizontal="center" vertical="center" wrapText="1"/>
      <protection locked="0"/>
    </xf>
    <xf numFmtId="1" fontId="54" fillId="0" borderId="54" xfId="8" applyNumberFormat="1" applyFont="1" applyBorder="1" applyAlignment="1" applyProtection="1">
      <alignment horizontal="center" vertical="center" wrapText="1"/>
      <protection hidden="1"/>
    </xf>
    <xf numFmtId="167" fontId="54" fillId="0" borderId="70" xfId="8" applyNumberFormat="1" applyFont="1" applyBorder="1" applyAlignment="1" applyProtection="1">
      <alignment horizontal="center" vertical="center" wrapText="1"/>
      <protection hidden="1"/>
    </xf>
    <xf numFmtId="167" fontId="54" fillId="0" borderId="74" xfId="8" applyNumberFormat="1" applyFont="1" applyBorder="1" applyAlignment="1" applyProtection="1">
      <alignment horizontal="center" vertical="center" wrapText="1"/>
      <protection hidden="1"/>
    </xf>
    <xf numFmtId="3" fontId="24" fillId="0" borderId="54" xfId="0" applyNumberFormat="1" applyFont="1" applyBorder="1" applyAlignment="1">
      <alignment horizontal="center" vertical="top" wrapText="1"/>
    </xf>
    <xf numFmtId="3" fontId="24" fillId="0" borderId="58" xfId="0" applyNumberFormat="1" applyFont="1" applyBorder="1" applyAlignment="1">
      <alignment horizontal="center" vertical="top" wrapText="1"/>
    </xf>
    <xf numFmtId="3" fontId="24" fillId="0" borderId="60" xfId="0" applyNumberFormat="1" applyFont="1" applyBorder="1" applyAlignment="1">
      <alignment horizontal="center" vertical="top" wrapText="1"/>
    </xf>
    <xf numFmtId="3" fontId="24" fillId="0" borderId="61" xfId="0" applyNumberFormat="1" applyFont="1" applyBorder="1" applyAlignment="1">
      <alignment horizontal="center" vertical="top" wrapText="1"/>
    </xf>
    <xf numFmtId="3" fontId="24" fillId="20" borderId="54" xfId="0" applyNumberFormat="1" applyFont="1" applyFill="1" applyBorder="1" applyAlignment="1">
      <alignment horizontal="center" vertical="top" wrapText="1"/>
    </xf>
    <xf numFmtId="167" fontId="72" fillId="0" borderId="55" xfId="8" applyNumberFormat="1" applyFont="1" applyBorder="1" applyAlignment="1" applyProtection="1">
      <alignment horizontal="center" vertical="center" wrapText="1"/>
      <protection locked="0"/>
    </xf>
    <xf numFmtId="167" fontId="72" fillId="0" borderId="83" xfId="8" applyNumberFormat="1" applyFont="1" applyBorder="1" applyAlignment="1" applyProtection="1">
      <alignment horizontal="center" vertical="center" wrapText="1"/>
      <protection locked="0"/>
    </xf>
    <xf numFmtId="167" fontId="72" fillId="0" borderId="54" xfId="8" applyNumberFormat="1" applyFont="1" applyBorder="1" applyAlignment="1" applyProtection="1">
      <alignment horizontal="center" vertical="center" wrapText="1"/>
      <protection locked="0"/>
    </xf>
    <xf numFmtId="167" fontId="72" fillId="0" borderId="81" xfId="8" applyNumberFormat="1" applyFont="1" applyBorder="1" applyAlignment="1" applyProtection="1">
      <alignment horizontal="center" vertical="center" wrapText="1"/>
      <protection locked="0"/>
    </xf>
    <xf numFmtId="3" fontId="26" fillId="0" borderId="84" xfId="8" applyNumberFormat="1" applyFont="1" applyBorder="1" applyAlignment="1" applyProtection="1">
      <alignment horizontal="center" vertical="center" wrapText="1"/>
      <protection locked="0"/>
    </xf>
    <xf numFmtId="3" fontId="26" fillId="0" borderId="55" xfId="8" applyNumberFormat="1" applyFont="1" applyBorder="1" applyAlignment="1" applyProtection="1">
      <alignment horizontal="center" vertical="center" wrapText="1"/>
      <protection locked="0"/>
    </xf>
    <xf numFmtId="167" fontId="23" fillId="20" borderId="162" xfId="0" applyNumberFormat="1" applyFont="1" applyFill="1" applyBorder="1" applyAlignment="1">
      <alignment horizontal="center" vertical="center" wrapText="1"/>
    </xf>
    <xf numFmtId="3" fontId="71" fillId="0" borderId="107" xfId="8" applyNumberFormat="1" applyFont="1" applyBorder="1" applyAlignment="1">
      <alignment horizontal="center" vertical="center" wrapText="1"/>
    </xf>
    <xf numFmtId="3" fontId="26" fillId="0" borderId="82" xfId="8" applyNumberFormat="1" applyFont="1" applyBorder="1" applyAlignment="1" applyProtection="1">
      <alignment horizontal="center" vertical="center" wrapText="1"/>
      <protection locked="0"/>
    </xf>
    <xf numFmtId="3" fontId="26" fillId="0" borderId="54" xfId="8" applyNumberFormat="1" applyFont="1" applyBorder="1" applyAlignment="1" applyProtection="1">
      <alignment horizontal="center" vertical="center" wrapText="1"/>
      <protection locked="0"/>
    </xf>
    <xf numFmtId="3" fontId="71" fillId="0" borderId="163" xfId="8" applyNumberFormat="1" applyFont="1" applyBorder="1" applyAlignment="1">
      <alignment horizontal="center" vertical="center" wrapText="1"/>
    </xf>
    <xf numFmtId="167" fontId="23" fillId="20" borderId="164" xfId="0" applyNumberFormat="1" applyFont="1" applyFill="1" applyBorder="1" applyAlignment="1">
      <alignment horizontal="center" vertical="center" wrapText="1"/>
    </xf>
    <xf numFmtId="167" fontId="9" fillId="0" borderId="165" xfId="0" applyNumberFormat="1" applyFont="1" applyBorder="1" applyAlignment="1">
      <alignment horizontal="center" vertical="center" wrapText="1"/>
    </xf>
    <xf numFmtId="167" fontId="54" fillId="0" borderId="90" xfId="8" applyNumberFormat="1" applyFont="1" applyBorder="1" applyAlignment="1" applyProtection="1">
      <alignment horizontal="center" vertical="center" wrapText="1"/>
      <protection locked="0"/>
    </xf>
    <xf numFmtId="167" fontId="55" fillId="0" borderId="90" xfId="0" applyNumberFormat="1" applyFont="1" applyBorder="1" applyAlignment="1">
      <alignment horizontal="center" vertical="center" wrapText="1"/>
    </xf>
    <xf numFmtId="167" fontId="54" fillId="0" borderId="90" xfId="8" applyNumberFormat="1" applyFont="1" applyFill="1" applyBorder="1" applyAlignment="1" applyProtection="1">
      <alignment horizontal="center" vertical="center" wrapText="1"/>
      <protection locked="0"/>
    </xf>
    <xf numFmtId="167" fontId="55" fillId="20" borderId="90" xfId="0" applyNumberFormat="1" applyFont="1" applyFill="1" applyBorder="1" applyAlignment="1">
      <alignment horizontal="center" vertical="top" wrapText="1"/>
    </xf>
    <xf numFmtId="167" fontId="55" fillId="21" borderId="90" xfId="0" applyNumberFormat="1" applyFont="1" applyFill="1" applyBorder="1" applyAlignment="1">
      <alignment horizontal="center" vertical="top" wrapText="1"/>
    </xf>
    <xf numFmtId="167" fontId="54" fillId="0" borderId="90" xfId="8" applyNumberFormat="1" applyFont="1" applyBorder="1" applyAlignment="1" applyProtection="1">
      <alignment horizontal="center" vertical="top" wrapText="1"/>
      <protection locked="0"/>
    </xf>
    <xf numFmtId="167" fontId="73" fillId="0" borderId="90" xfId="8" applyNumberFormat="1" applyFont="1" applyBorder="1" applyAlignment="1" applyProtection="1">
      <alignment horizontal="center" vertical="top" wrapText="1"/>
      <protection locked="0"/>
    </xf>
    <xf numFmtId="0" fontId="7" fillId="0" borderId="0" xfId="8" applyFont="1" applyAlignment="1" applyProtection="1">
      <protection locked="0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36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24" fillId="2" borderId="5" xfId="0" applyFont="1" applyFill="1" applyBorder="1" applyAlignment="1" applyProtection="1">
      <alignment horizontal="center" vertical="center"/>
    </xf>
    <xf numFmtId="0" fontId="24" fillId="2" borderId="103" xfId="0" applyFont="1" applyFill="1" applyBorder="1" applyAlignment="1" applyProtection="1">
      <alignment horizontal="center" vertical="center"/>
    </xf>
    <xf numFmtId="0" fontId="24" fillId="2" borderId="3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5" fillId="15" borderId="35" xfId="0" applyFont="1" applyFill="1" applyBorder="1" applyAlignment="1" applyProtection="1">
      <alignment horizontal="center" vertical="center"/>
    </xf>
    <xf numFmtId="0" fontId="25" fillId="15" borderId="29" xfId="0" applyFont="1" applyFill="1" applyBorder="1" applyAlignment="1" applyProtection="1">
      <alignment horizontal="center" vertical="center"/>
    </xf>
    <xf numFmtId="0" fontId="17" fillId="9" borderId="41" xfId="0" applyFont="1" applyFill="1" applyBorder="1" applyAlignment="1" applyProtection="1">
      <alignment horizontal="center" vertical="center"/>
    </xf>
    <xf numFmtId="0" fontId="17" fillId="9" borderId="42" xfId="0" applyFont="1" applyFill="1" applyBorder="1" applyAlignment="1" applyProtection="1">
      <alignment horizontal="center" vertical="center"/>
    </xf>
    <xf numFmtId="0" fontId="17" fillId="9" borderId="4" xfId="0" applyFont="1" applyFill="1" applyBorder="1" applyAlignment="1" applyProtection="1">
      <alignment horizontal="center" vertical="center"/>
    </xf>
    <xf numFmtId="0" fontId="17" fillId="9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21" xfId="0" applyFont="1" applyFill="1" applyBorder="1" applyAlignment="1" applyProtection="1">
      <alignment horizontal="center" vertical="center" wrapText="1"/>
    </xf>
    <xf numFmtId="0" fontId="17" fillId="3" borderId="23" xfId="0" applyFont="1" applyFill="1" applyBorder="1" applyAlignment="1" applyProtection="1">
      <alignment horizontal="center" vertical="center" wrapText="1"/>
    </xf>
    <xf numFmtId="0" fontId="17" fillId="3" borderId="26" xfId="0" applyFont="1" applyFill="1" applyBorder="1" applyAlignment="1" applyProtection="1">
      <alignment horizontal="center" vertical="center" wrapText="1"/>
    </xf>
    <xf numFmtId="0" fontId="17" fillId="3" borderId="27" xfId="0" applyFont="1" applyFill="1" applyBorder="1" applyAlignment="1" applyProtection="1">
      <alignment horizontal="center" vertical="center" wrapText="1"/>
    </xf>
    <xf numFmtId="0" fontId="11" fillId="0" borderId="3" xfId="5" applyFont="1" applyBorder="1" applyAlignment="1" applyProtection="1">
      <alignment horizontal="center" vertical="center" wrapText="1"/>
    </xf>
    <xf numFmtId="0" fontId="11" fillId="0" borderId="31" xfId="5" applyFont="1" applyBorder="1" applyAlignment="1" applyProtection="1">
      <alignment horizontal="center" vertical="center" wrapText="1"/>
    </xf>
    <xf numFmtId="0" fontId="11" fillId="0" borderId="2" xfId="5" applyFont="1" applyBorder="1" applyAlignment="1" applyProtection="1">
      <alignment horizontal="center" vertical="center" wrapText="1"/>
    </xf>
    <xf numFmtId="0" fontId="11" fillId="2" borderId="120" xfId="5" applyFont="1" applyFill="1" applyBorder="1" applyAlignment="1" applyProtection="1">
      <alignment horizontal="center" vertical="center"/>
    </xf>
    <xf numFmtId="0" fontId="11" fillId="2" borderId="121" xfId="5" applyFont="1" applyFill="1" applyBorder="1" applyAlignment="1" applyProtection="1">
      <alignment horizontal="center" vertical="center"/>
    </xf>
    <xf numFmtId="0" fontId="10" fillId="0" borderId="40" xfId="5" applyFont="1" applyBorder="1" applyAlignment="1" applyProtection="1">
      <alignment horizontal="center" vertical="center" textRotation="90" wrapText="1"/>
    </xf>
    <xf numFmtId="0" fontId="10" fillId="0" borderId="31" xfId="5" applyFont="1" applyBorder="1" applyAlignment="1" applyProtection="1">
      <alignment horizontal="center" vertical="center" textRotation="90" wrapText="1"/>
    </xf>
    <xf numFmtId="0" fontId="10" fillId="0" borderId="2" xfId="5" applyFont="1" applyBorder="1" applyAlignment="1" applyProtection="1">
      <alignment horizontal="center" vertical="center" textRotation="90" wrapText="1"/>
    </xf>
    <xf numFmtId="0" fontId="11" fillId="2" borderId="122" xfId="5" applyFont="1" applyFill="1" applyBorder="1" applyAlignment="1" applyProtection="1">
      <alignment horizontal="center" vertical="center"/>
    </xf>
    <xf numFmtId="0" fontId="10" fillId="0" borderId="33" xfId="5" applyFont="1" applyBorder="1" applyAlignment="1" applyProtection="1">
      <alignment horizontal="center" vertical="center" textRotation="90" wrapText="1"/>
    </xf>
    <xf numFmtId="0" fontId="10" fillId="0" borderId="17" xfId="5" applyFont="1" applyBorder="1" applyAlignment="1" applyProtection="1">
      <alignment horizontal="center" vertical="center" textRotation="90" wrapText="1"/>
    </xf>
    <xf numFmtId="0" fontId="10" fillId="0" borderId="145" xfId="5" applyFont="1" applyBorder="1" applyAlignment="1" applyProtection="1">
      <alignment horizontal="center" vertical="center" textRotation="90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textRotation="90"/>
    </xf>
    <xf numFmtId="0" fontId="7" fillId="0" borderId="3" xfId="0" applyFont="1" applyBorder="1" applyAlignment="1" applyProtection="1">
      <alignment horizontal="center" vertical="center" textRotation="90"/>
    </xf>
    <xf numFmtId="0" fontId="7" fillId="0" borderId="31" xfId="0" applyFont="1" applyBorder="1" applyAlignment="1" applyProtection="1">
      <alignment horizontal="center" vertical="center" textRotation="90"/>
    </xf>
    <xf numFmtId="0" fontId="7" fillId="0" borderId="2" xfId="0" applyFont="1" applyBorder="1" applyAlignment="1" applyProtection="1">
      <alignment horizontal="center" vertical="center" textRotation="90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11" fillId="0" borderId="127" xfId="5" applyFont="1" applyBorder="1" applyAlignment="1" applyProtection="1">
      <alignment horizontal="center" vertical="center" wrapText="1"/>
    </xf>
    <xf numFmtId="0" fontId="11" fillId="0" borderId="16" xfId="5" applyFont="1" applyBorder="1" applyAlignment="1" applyProtection="1">
      <alignment horizontal="center" vertical="center" wrapText="1"/>
    </xf>
    <xf numFmtId="0" fontId="11" fillId="0" borderId="15" xfId="5" applyFont="1" applyBorder="1" applyAlignment="1" applyProtection="1">
      <alignment horizontal="center" vertical="center" wrapText="1"/>
    </xf>
    <xf numFmtId="0" fontId="11" fillId="2" borderId="128" xfId="5" applyFont="1" applyFill="1" applyBorder="1" applyAlignment="1" applyProtection="1">
      <alignment horizontal="center" vertical="center"/>
    </xf>
    <xf numFmtId="0" fontId="11" fillId="2" borderId="116" xfId="5" applyFont="1" applyFill="1" applyBorder="1" applyAlignment="1" applyProtection="1">
      <alignment horizontal="center" vertical="center"/>
    </xf>
    <xf numFmtId="0" fontId="11" fillId="2" borderId="129" xfId="5" applyFont="1" applyFill="1" applyBorder="1" applyAlignment="1" applyProtection="1">
      <alignment horizontal="center" vertical="center"/>
    </xf>
    <xf numFmtId="0" fontId="10" fillId="0" borderId="1" xfId="5" applyFont="1" applyBorder="1" applyAlignment="1" applyProtection="1">
      <alignment horizontal="center" vertical="center" textRotation="90" wrapText="1"/>
    </xf>
    <xf numFmtId="0" fontId="10" fillId="0" borderId="21" xfId="5" applyFont="1" applyBorder="1" applyAlignment="1" applyProtection="1">
      <alignment horizontal="center" vertical="center" textRotation="90" wrapText="1"/>
    </xf>
    <xf numFmtId="0" fontId="10" fillId="0" borderId="23" xfId="5" applyFont="1" applyBorder="1" applyAlignment="1" applyProtection="1">
      <alignment horizontal="center" vertical="center" textRotation="90" wrapText="1"/>
    </xf>
    <xf numFmtId="0" fontId="9" fillId="3" borderId="26" xfId="0" applyFont="1" applyFill="1" applyBorder="1" applyAlignment="1" applyProtection="1">
      <alignment horizontal="center" vertical="center" wrapText="1"/>
    </xf>
    <xf numFmtId="0" fontId="9" fillId="3" borderId="32" xfId="0" applyFont="1" applyFill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148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130" xfId="0" applyFont="1" applyFill="1" applyBorder="1" applyAlignment="1" applyProtection="1">
      <alignment horizontal="center" vertical="center" wrapText="1"/>
    </xf>
    <xf numFmtId="0" fontId="7" fillId="3" borderId="142" xfId="0" applyFont="1" applyFill="1" applyBorder="1" applyAlignment="1" applyProtection="1">
      <alignment horizontal="center" vertical="center" wrapText="1"/>
    </xf>
    <xf numFmtId="0" fontId="7" fillId="3" borderId="143" xfId="0" applyFont="1" applyFill="1" applyBorder="1" applyAlignment="1" applyProtection="1">
      <alignment horizontal="center" vertical="center" wrapText="1"/>
    </xf>
    <xf numFmtId="0" fontId="7" fillId="3" borderId="94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center" vertical="center" wrapText="1"/>
    </xf>
    <xf numFmtId="0" fontId="7" fillId="3" borderId="9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3" borderId="3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1" fillId="0" borderId="143" xfId="0" applyFont="1" applyBorder="1" applyAlignment="1">
      <alignment horizontal="center"/>
    </xf>
    <xf numFmtId="0" fontId="11" fillId="0" borderId="144" xfId="0" applyFont="1" applyBorder="1" applyAlignment="1">
      <alignment horizontal="center"/>
    </xf>
    <xf numFmtId="0" fontId="13" fillId="2" borderId="18" xfId="5" applyFont="1" applyFill="1" applyBorder="1" applyAlignment="1" applyProtection="1">
      <alignment horizontal="center" vertical="center" wrapText="1"/>
    </xf>
    <xf numFmtId="0" fontId="13" fillId="2" borderId="21" xfId="5" applyFont="1" applyFill="1" applyBorder="1" applyAlignment="1" applyProtection="1">
      <alignment horizontal="center" vertical="center" wrapText="1"/>
    </xf>
    <xf numFmtId="0" fontId="13" fillId="2" borderId="23" xfId="5" applyFont="1" applyFill="1" applyBorder="1" applyAlignment="1" applyProtection="1">
      <alignment horizontal="center" vertical="center" wrapText="1"/>
    </xf>
    <xf numFmtId="0" fontId="13" fillId="0" borderId="18" xfId="5" applyFont="1" applyBorder="1" applyAlignment="1" applyProtection="1">
      <alignment horizontal="center" vertical="center" wrapText="1"/>
    </xf>
    <xf numFmtId="0" fontId="13" fillId="0" borderId="21" xfId="5" applyFont="1" applyBorder="1" applyAlignment="1" applyProtection="1">
      <alignment horizontal="center" vertical="center" wrapText="1"/>
    </xf>
    <xf numFmtId="0" fontId="13" fillId="0" borderId="23" xfId="5" applyFont="1" applyBorder="1" applyAlignment="1" applyProtection="1">
      <alignment horizontal="center" vertical="center" wrapText="1"/>
    </xf>
    <xf numFmtId="0" fontId="8" fillId="0" borderId="123" xfId="5" applyFont="1" applyFill="1" applyBorder="1" applyAlignment="1" applyProtection="1">
      <alignment horizontal="center" vertical="center" textRotation="90"/>
    </xf>
    <xf numFmtId="0" fontId="8" fillId="0" borderId="124" xfId="5" applyFont="1" applyFill="1" applyBorder="1" applyAlignment="1" applyProtection="1">
      <alignment horizontal="center" vertical="center" textRotation="90"/>
    </xf>
    <xf numFmtId="0" fontId="8" fillId="0" borderId="142" xfId="5" applyFont="1" applyBorder="1" applyAlignment="1" applyProtection="1">
      <alignment horizontal="center" vertical="center" textRotation="90"/>
    </xf>
    <xf numFmtId="0" fontId="8" fillId="0" borderId="143" xfId="5" applyFont="1" applyBorder="1" applyAlignment="1" applyProtection="1">
      <alignment horizontal="center" vertical="center" textRotation="90"/>
    </xf>
    <xf numFmtId="0" fontId="8" fillId="0" borderId="123" xfId="5" applyFont="1" applyBorder="1" applyAlignment="1" applyProtection="1">
      <alignment horizontal="center" vertical="center" textRotation="90"/>
    </xf>
    <xf numFmtId="0" fontId="8" fillId="0" borderId="124" xfId="5" applyFont="1" applyBorder="1" applyAlignment="1" applyProtection="1">
      <alignment horizontal="center" vertical="center" textRotation="90"/>
    </xf>
    <xf numFmtId="0" fontId="8" fillId="0" borderId="125" xfId="5" applyFont="1" applyBorder="1" applyAlignment="1" applyProtection="1">
      <alignment horizontal="center" vertical="center" textRotation="90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126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35" fillId="15" borderId="35" xfId="0" applyFont="1" applyFill="1" applyBorder="1" applyAlignment="1" applyProtection="1">
      <alignment horizontal="center" vertical="center"/>
    </xf>
    <xf numFmtId="0" fontId="35" fillId="15" borderId="29" xfId="0" applyFont="1" applyFill="1" applyBorder="1" applyAlignment="1" applyProtection="1">
      <alignment horizontal="center" vertical="center"/>
    </xf>
    <xf numFmtId="0" fontId="36" fillId="15" borderId="18" xfId="0" applyFont="1" applyFill="1" applyBorder="1" applyAlignment="1" applyProtection="1">
      <alignment horizontal="center" vertical="center" textRotation="90"/>
    </xf>
    <xf numFmtId="0" fontId="36" fillId="15" borderId="21" xfId="0" applyFont="1" applyFill="1" applyBorder="1" applyAlignment="1" applyProtection="1">
      <alignment horizontal="center" vertical="center" textRotation="90"/>
    </xf>
    <xf numFmtId="0" fontId="36" fillId="15" borderId="23" xfId="0" applyFont="1" applyFill="1" applyBorder="1" applyAlignment="1" applyProtection="1">
      <alignment horizontal="center" vertical="center" textRotation="90"/>
    </xf>
    <xf numFmtId="0" fontId="37" fillId="15" borderId="18" xfId="0" applyFont="1" applyFill="1" applyBorder="1" applyAlignment="1">
      <alignment horizontal="center" vertical="center" wrapText="1" readingOrder="2"/>
    </xf>
    <xf numFmtId="0" fontId="37" fillId="15" borderId="21" xfId="0" applyFont="1" applyFill="1" applyBorder="1" applyAlignment="1">
      <alignment horizontal="center" vertical="center" wrapText="1" readingOrder="2"/>
    </xf>
    <xf numFmtId="0" fontId="37" fillId="15" borderId="23" xfId="0" applyFont="1" applyFill="1" applyBorder="1" applyAlignment="1">
      <alignment horizontal="center" vertical="center" wrapText="1" readingOrder="2"/>
    </xf>
    <xf numFmtId="0" fontId="35" fillId="15" borderId="18" xfId="0" applyFont="1" applyFill="1" applyBorder="1" applyAlignment="1" applyProtection="1">
      <alignment horizontal="center" vertical="center"/>
    </xf>
    <xf numFmtId="0" fontId="35" fillId="15" borderId="19" xfId="0" applyFont="1" applyFill="1" applyBorder="1" applyAlignment="1" applyProtection="1">
      <alignment horizontal="center" vertical="center"/>
    </xf>
    <xf numFmtId="0" fontId="35" fillId="15" borderId="23" xfId="0" applyFont="1" applyFill="1" applyBorder="1" applyAlignment="1" applyProtection="1">
      <alignment horizontal="center" vertical="center"/>
    </xf>
    <xf numFmtId="0" fontId="35" fillId="15" borderId="24" xfId="0" applyFont="1" applyFill="1" applyBorder="1" applyAlignment="1" applyProtection="1">
      <alignment horizontal="center" vertical="center"/>
    </xf>
    <xf numFmtId="0" fontId="35" fillId="15" borderId="18" xfId="0" applyFont="1" applyFill="1" applyBorder="1" applyAlignment="1" applyProtection="1">
      <alignment horizontal="center" vertical="center" wrapText="1"/>
    </xf>
    <xf numFmtId="0" fontId="35" fillId="15" borderId="19" xfId="0" applyFont="1" applyFill="1" applyBorder="1" applyAlignment="1" applyProtection="1">
      <alignment horizontal="center" vertical="center" wrapText="1"/>
    </xf>
    <xf numFmtId="0" fontId="35" fillId="15" borderId="20" xfId="0" applyFont="1" applyFill="1" applyBorder="1" applyAlignment="1" applyProtection="1">
      <alignment horizontal="center" vertical="center"/>
    </xf>
    <xf numFmtId="0" fontId="35" fillId="15" borderId="1" xfId="0" applyFont="1" applyFill="1" applyBorder="1" applyAlignment="1" applyProtection="1">
      <alignment horizontal="center" vertical="center" wrapText="1"/>
    </xf>
    <xf numFmtId="0" fontId="35" fillId="15" borderId="1" xfId="0" applyFont="1" applyFill="1" applyBorder="1" applyAlignment="1" applyProtection="1">
      <alignment horizontal="center" vertical="center"/>
    </xf>
    <xf numFmtId="0" fontId="35" fillId="15" borderId="22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15" borderId="23" xfId="0" applyFont="1" applyFill="1" applyBorder="1" applyAlignment="1" applyProtection="1">
      <alignment horizontal="center" vertical="center"/>
    </xf>
    <xf numFmtId="0" fontId="13" fillId="15" borderId="24" xfId="0" applyFont="1" applyFill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36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textRotation="90" wrapText="1"/>
    </xf>
    <xf numFmtId="0" fontId="11" fillId="12" borderId="50" xfId="8" applyFont="1" applyFill="1" applyBorder="1" applyAlignment="1" applyProtection="1">
      <alignment horizontal="center" vertical="center" wrapText="1"/>
    </xf>
    <xf numFmtId="0" fontId="11" fillId="12" borderId="55" xfId="8" applyFont="1" applyFill="1" applyBorder="1" applyAlignment="1" applyProtection="1">
      <alignment horizontal="center" vertical="center" wrapText="1"/>
    </xf>
    <xf numFmtId="0" fontId="11" fillId="12" borderId="48" xfId="8" applyFont="1" applyFill="1" applyBorder="1" applyAlignment="1" applyProtection="1">
      <alignment horizontal="center" vertical="center" wrapText="1"/>
    </xf>
    <xf numFmtId="0" fontId="11" fillId="12" borderId="49" xfId="8" applyFont="1" applyFill="1" applyBorder="1" applyAlignment="1" applyProtection="1">
      <alignment horizontal="center" vertical="center" wrapText="1"/>
    </xf>
    <xf numFmtId="0" fontId="8" fillId="0" borderId="85" xfId="8" applyFont="1" applyBorder="1" applyAlignment="1" applyProtection="1">
      <alignment horizontal="center" vertical="center" wrapText="1"/>
    </xf>
    <xf numFmtId="0" fontId="11" fillId="12" borderId="47" xfId="8" applyFont="1" applyFill="1" applyBorder="1" applyAlignment="1" applyProtection="1">
      <alignment horizontal="center" vertical="center" wrapText="1"/>
    </xf>
    <xf numFmtId="0" fontId="11" fillId="12" borderId="53" xfId="8" applyFont="1" applyFill="1" applyBorder="1" applyAlignment="1" applyProtection="1">
      <alignment horizontal="center" vertical="center" wrapText="1"/>
    </xf>
    <xf numFmtId="0" fontId="11" fillId="12" borderId="52" xfId="8" applyFont="1" applyFill="1" applyBorder="1" applyAlignment="1" applyProtection="1">
      <alignment horizontal="center" vertical="center" wrapText="1"/>
    </xf>
    <xf numFmtId="0" fontId="11" fillId="12" borderId="56" xfId="8" applyFont="1" applyFill="1" applyBorder="1" applyAlignment="1" applyProtection="1">
      <alignment horizontal="center" vertical="center" wrapText="1"/>
    </xf>
    <xf numFmtId="0" fontId="11" fillId="12" borderId="51" xfId="8" applyFont="1" applyFill="1" applyBorder="1" applyAlignment="1" applyProtection="1">
      <alignment horizontal="center" vertical="center" wrapText="1"/>
    </xf>
    <xf numFmtId="0" fontId="10" fillId="0" borderId="41" xfId="8" applyFont="1" applyBorder="1" applyAlignment="1" applyProtection="1">
      <alignment horizontal="center" vertical="center" wrapText="1"/>
    </xf>
    <xf numFmtId="0" fontId="10" fillId="0" borderId="4" xfId="8" applyFont="1" applyBorder="1" applyAlignment="1" applyProtection="1">
      <alignment horizontal="center" vertical="center" wrapText="1"/>
    </xf>
    <xf numFmtId="3" fontId="10" fillId="4" borderId="41" xfId="8" applyNumberFormat="1" applyFont="1" applyFill="1" applyBorder="1" applyAlignment="1" applyProtection="1">
      <alignment horizontal="center" vertical="center" wrapText="1"/>
    </xf>
    <xf numFmtId="3" fontId="10" fillId="4" borderId="4" xfId="8" applyNumberFormat="1" applyFont="1" applyFill="1" applyBorder="1" applyAlignment="1" applyProtection="1">
      <alignment horizontal="center" vertical="center" wrapText="1"/>
    </xf>
    <xf numFmtId="0" fontId="10" fillId="0" borderId="103" xfId="8" applyFont="1" applyFill="1" applyBorder="1" applyAlignment="1" applyProtection="1">
      <alignment horizontal="center" vertical="center" wrapText="1"/>
    </xf>
    <xf numFmtId="167" fontId="71" fillId="0" borderId="41" xfId="8" applyNumberFormat="1" applyFont="1" applyBorder="1" applyAlignment="1" applyProtection="1">
      <alignment horizontal="center" vertical="center" wrapText="1"/>
      <protection locked="0"/>
    </xf>
    <xf numFmtId="167" fontId="71" fillId="0" borderId="4" xfId="8" applyNumberFormat="1" applyFont="1" applyBorder="1" applyAlignment="1" applyProtection="1">
      <alignment horizontal="center" vertical="center" wrapText="1"/>
      <protection locked="0"/>
    </xf>
    <xf numFmtId="0" fontId="8" fillId="0" borderId="85" xfId="8" applyFont="1" applyFill="1" applyBorder="1" applyAlignment="1" applyProtection="1">
      <alignment horizontal="center" vertical="center" wrapText="1"/>
    </xf>
    <xf numFmtId="0" fontId="20" fillId="12" borderId="47" xfId="8" applyFont="1" applyFill="1" applyBorder="1" applyAlignment="1" applyProtection="1">
      <alignment horizontal="center" vertical="center" wrapText="1"/>
    </xf>
    <xf numFmtId="0" fontId="20" fillId="12" borderId="53" xfId="8" applyFont="1" applyFill="1" applyBorder="1" applyAlignment="1" applyProtection="1">
      <alignment horizontal="center" vertical="center" wrapText="1"/>
    </xf>
    <xf numFmtId="0" fontId="20" fillId="12" borderId="50" xfId="8" applyFont="1" applyFill="1" applyBorder="1" applyAlignment="1" applyProtection="1">
      <alignment horizontal="center" vertical="center" wrapText="1"/>
    </xf>
    <xf numFmtId="0" fontId="20" fillId="12" borderId="55" xfId="8" applyFont="1" applyFill="1" applyBorder="1" applyAlignment="1" applyProtection="1">
      <alignment horizontal="center" vertical="center" wrapText="1"/>
    </xf>
    <xf numFmtId="0" fontId="20" fillId="12" borderId="48" xfId="8" applyFont="1" applyFill="1" applyBorder="1" applyAlignment="1" applyProtection="1">
      <alignment horizontal="center" vertical="center" wrapText="1"/>
    </xf>
    <xf numFmtId="0" fontId="20" fillId="12" borderId="49" xfId="8" applyFont="1" applyFill="1" applyBorder="1" applyAlignment="1" applyProtection="1">
      <alignment horizontal="center" vertical="center" wrapText="1"/>
    </xf>
    <xf numFmtId="0" fontId="8" fillId="12" borderId="48" xfId="8" applyFont="1" applyFill="1" applyBorder="1" applyAlignment="1" applyProtection="1">
      <alignment horizontal="center" vertical="center" wrapText="1"/>
    </xf>
    <xf numFmtId="0" fontId="8" fillId="12" borderId="51" xfId="8" applyFont="1" applyFill="1" applyBorder="1" applyAlignment="1" applyProtection="1">
      <alignment horizontal="center" vertical="center" wrapText="1"/>
    </xf>
    <xf numFmtId="0" fontId="8" fillId="12" borderId="62" xfId="8" applyFont="1" applyFill="1" applyBorder="1" applyAlignment="1" applyProtection="1">
      <alignment horizontal="center" vertical="center" wrapText="1"/>
    </xf>
    <xf numFmtId="0" fontId="8" fillId="3" borderId="75" xfId="8" applyFont="1" applyFill="1" applyBorder="1" applyAlignment="1" applyProtection="1">
      <alignment horizontal="center" vertical="center" wrapText="1"/>
    </xf>
    <xf numFmtId="0" fontId="8" fillId="3" borderId="76" xfId="8" applyFont="1" applyFill="1" applyBorder="1" applyAlignment="1" applyProtection="1">
      <alignment horizontal="center" vertical="center" wrapText="1"/>
    </xf>
    <xf numFmtId="0" fontId="8" fillId="3" borderId="77" xfId="8" applyFont="1" applyFill="1" applyBorder="1" applyAlignment="1" applyProtection="1">
      <alignment horizontal="center" vertical="center" wrapText="1"/>
    </xf>
    <xf numFmtId="0" fontId="8" fillId="0" borderId="0" xfId="8" applyFont="1" applyBorder="1" applyAlignment="1" applyProtection="1">
      <alignment horizontal="center" vertical="center" wrapText="1"/>
    </xf>
    <xf numFmtId="0" fontId="8" fillId="12" borderId="63" xfId="8" applyFont="1" applyFill="1" applyBorder="1" applyAlignment="1" applyProtection="1">
      <alignment horizontal="center" vertical="center" wrapText="1"/>
    </xf>
    <xf numFmtId="0" fontId="8" fillId="12" borderId="69" xfId="8" applyFont="1" applyFill="1" applyBorder="1" applyAlignment="1" applyProtection="1">
      <alignment horizontal="center" vertical="center" wrapText="1"/>
    </xf>
    <xf numFmtId="0" fontId="8" fillId="12" borderId="64" xfId="8" applyFont="1" applyFill="1" applyBorder="1" applyAlignment="1" applyProtection="1">
      <alignment horizontal="center" vertical="center" wrapText="1"/>
    </xf>
    <xf numFmtId="0" fontId="8" fillId="12" borderId="55" xfId="8" applyFont="1" applyFill="1" applyBorder="1" applyAlignment="1" applyProtection="1">
      <alignment horizontal="center" vertical="center" wrapText="1"/>
    </xf>
    <xf numFmtId="0" fontId="8" fillId="12" borderId="50" xfId="8" applyFont="1" applyFill="1" applyBorder="1" applyAlignment="1" applyProtection="1">
      <alignment horizontal="center" vertical="center" wrapText="1"/>
    </xf>
    <xf numFmtId="0" fontId="8" fillId="12" borderId="65" xfId="8" applyFont="1" applyFill="1" applyBorder="1" applyAlignment="1" applyProtection="1">
      <alignment horizontal="center" vertical="center" wrapText="1"/>
    </xf>
    <xf numFmtId="0" fontId="8" fillId="12" borderId="66" xfId="8" applyFont="1" applyFill="1" applyBorder="1" applyAlignment="1" applyProtection="1">
      <alignment horizontal="center" vertical="center" wrapText="1"/>
    </xf>
    <xf numFmtId="0" fontId="19" fillId="12" borderId="65" xfId="8" applyFont="1" applyFill="1" applyBorder="1" applyAlignment="1" applyProtection="1">
      <alignment horizontal="center" vertical="center" wrapText="1"/>
    </xf>
    <xf numFmtId="0" fontId="19" fillId="12" borderId="67" xfId="8" applyFont="1" applyFill="1" applyBorder="1" applyAlignment="1" applyProtection="1">
      <alignment horizontal="center" vertical="center" wrapText="1"/>
    </xf>
    <xf numFmtId="0" fontId="19" fillId="12" borderId="68" xfId="8" applyFont="1" applyFill="1" applyBorder="1" applyAlignment="1" applyProtection="1">
      <alignment horizontal="center" vertical="center" wrapText="1"/>
    </xf>
    <xf numFmtId="0" fontId="10" fillId="3" borderId="144" xfId="8" applyFont="1" applyFill="1" applyBorder="1" applyAlignment="1" applyProtection="1">
      <alignment horizontal="center" vertical="center" wrapText="1"/>
      <protection locked="0"/>
    </xf>
    <xf numFmtId="0" fontId="10" fillId="3" borderId="153" xfId="8" applyFont="1" applyFill="1" applyBorder="1" applyAlignment="1" applyProtection="1">
      <alignment horizontal="center" vertical="center" wrapText="1"/>
      <protection locked="0"/>
    </xf>
    <xf numFmtId="0" fontId="10" fillId="3" borderId="151" xfId="8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Border="1" applyAlignment="1" applyProtection="1">
      <alignment horizontal="center" vertical="center" wrapText="1"/>
    </xf>
    <xf numFmtId="0" fontId="10" fillId="12" borderId="63" xfId="8" applyFont="1" applyFill="1" applyBorder="1" applyAlignment="1" applyProtection="1">
      <alignment horizontal="center" vertical="center" wrapText="1"/>
    </xf>
    <xf numFmtId="0" fontId="10" fillId="12" borderId="106" xfId="8" applyFont="1" applyFill="1" applyBorder="1" applyAlignment="1" applyProtection="1">
      <alignment horizontal="center" vertical="center" wrapText="1"/>
    </xf>
    <xf numFmtId="0" fontId="10" fillId="12" borderId="69" xfId="8" applyFont="1" applyFill="1" applyBorder="1" applyAlignment="1" applyProtection="1">
      <alignment horizontal="center" vertical="center" wrapText="1"/>
    </xf>
    <xf numFmtId="0" fontId="10" fillId="12" borderId="64" xfId="8" applyFont="1" applyFill="1" applyBorder="1" applyAlignment="1" applyProtection="1">
      <alignment horizontal="center" vertical="center" wrapText="1"/>
    </xf>
    <xf numFmtId="0" fontId="10" fillId="12" borderId="80" xfId="8" applyFont="1" applyFill="1" applyBorder="1" applyAlignment="1" applyProtection="1">
      <alignment horizontal="center" vertical="center" wrapText="1"/>
    </xf>
    <xf numFmtId="0" fontId="10" fillId="12" borderId="55" xfId="8" applyFont="1" applyFill="1" applyBorder="1" applyAlignment="1" applyProtection="1">
      <alignment horizontal="center" vertical="center" wrapText="1"/>
    </xf>
    <xf numFmtId="0" fontId="10" fillId="12" borderId="65" xfId="8" applyFont="1" applyFill="1" applyBorder="1" applyAlignment="1" applyProtection="1">
      <alignment horizontal="center" vertical="center" wrapText="1"/>
    </xf>
    <xf numFmtId="0" fontId="10" fillId="12" borderId="67" xfId="8" applyFont="1" applyFill="1" applyBorder="1" applyAlignment="1" applyProtection="1">
      <alignment horizontal="center" vertical="center" wrapText="1"/>
    </xf>
    <xf numFmtId="0" fontId="10" fillId="12" borderId="66" xfId="8" applyFont="1" applyFill="1" applyBorder="1" applyAlignment="1" applyProtection="1">
      <alignment horizontal="center" vertical="center" wrapText="1"/>
    </xf>
    <xf numFmtId="0" fontId="10" fillId="12" borderId="104" xfId="8" applyFont="1" applyFill="1" applyBorder="1" applyAlignment="1" applyProtection="1">
      <alignment horizontal="center" vertical="center" wrapText="1"/>
    </xf>
    <xf numFmtId="0" fontId="10" fillId="12" borderId="105" xfId="8" applyFont="1" applyFill="1" applyBorder="1" applyAlignment="1" applyProtection="1">
      <alignment horizontal="center" vertical="center" wrapText="1"/>
    </xf>
    <xf numFmtId="0" fontId="10" fillId="12" borderId="83" xfId="8" applyFont="1" applyFill="1" applyBorder="1" applyAlignment="1" applyProtection="1">
      <alignment horizontal="center" vertical="center" wrapText="1"/>
    </xf>
    <xf numFmtId="0" fontId="10" fillId="12" borderId="84" xfId="8" applyFont="1" applyFill="1" applyBorder="1" applyAlignment="1" applyProtection="1">
      <alignment horizontal="center" vertical="center" wrapText="1"/>
    </xf>
    <xf numFmtId="0" fontId="10" fillId="12" borderId="37" xfId="8" applyFont="1" applyFill="1" applyBorder="1" applyAlignment="1" applyProtection="1">
      <alignment horizontal="center" vertical="center" wrapText="1"/>
    </xf>
    <xf numFmtId="0" fontId="10" fillId="12" borderId="107" xfId="8" applyFont="1" applyFill="1" applyBorder="1" applyAlignment="1" applyProtection="1">
      <alignment horizontal="center" vertical="center" wrapText="1"/>
    </xf>
    <xf numFmtId="0" fontId="10" fillId="12" borderId="73" xfId="8" applyFont="1" applyFill="1" applyBorder="1" applyAlignment="1" applyProtection="1">
      <alignment horizontal="center" vertical="center" wrapText="1"/>
    </xf>
    <xf numFmtId="0" fontId="10" fillId="12" borderId="81" xfId="8" applyFont="1" applyFill="1" applyBorder="1" applyAlignment="1" applyProtection="1">
      <alignment horizontal="center" vertical="center" wrapText="1"/>
    </xf>
    <xf numFmtId="0" fontId="10" fillId="12" borderId="82" xfId="8" applyFont="1" applyFill="1" applyBorder="1" applyAlignment="1" applyProtection="1">
      <alignment horizontal="center" vertical="center" wrapText="1"/>
    </xf>
    <xf numFmtId="0" fontId="13" fillId="0" borderId="0" xfId="8" applyFont="1" applyBorder="1" applyAlignment="1" applyProtection="1">
      <alignment horizontal="center" vertical="center" wrapText="1"/>
    </xf>
    <xf numFmtId="0" fontId="13" fillId="12" borderId="63" xfId="8" applyFont="1" applyFill="1" applyBorder="1" applyAlignment="1" applyProtection="1">
      <alignment horizontal="center" vertical="center" wrapText="1"/>
    </xf>
    <xf numFmtId="0" fontId="13" fillId="12" borderId="69" xfId="8" applyFont="1" applyFill="1" applyBorder="1" applyAlignment="1" applyProtection="1">
      <alignment horizontal="center" vertical="center" wrapText="1"/>
    </xf>
    <xf numFmtId="0" fontId="13" fillId="12" borderId="64" xfId="8" applyFont="1" applyFill="1" applyBorder="1" applyAlignment="1" applyProtection="1">
      <alignment horizontal="center" vertical="center" wrapText="1"/>
    </xf>
    <xf numFmtId="0" fontId="13" fillId="12" borderId="55" xfId="8" applyFont="1" applyFill="1" applyBorder="1" applyAlignment="1" applyProtection="1">
      <alignment horizontal="center" vertical="center" wrapText="1"/>
    </xf>
    <xf numFmtId="0" fontId="13" fillId="12" borderId="65" xfId="8" applyFont="1" applyFill="1" applyBorder="1" applyAlignment="1" applyProtection="1">
      <alignment horizontal="center" vertical="center" wrapText="1"/>
    </xf>
    <xf numFmtId="0" fontId="13" fillId="12" borderId="67" xfId="8" applyFont="1" applyFill="1" applyBorder="1" applyAlignment="1" applyProtection="1">
      <alignment horizontal="center" vertical="center" wrapText="1"/>
    </xf>
    <xf numFmtId="0" fontId="13" fillId="12" borderId="66" xfId="8" applyFont="1" applyFill="1" applyBorder="1" applyAlignment="1" applyProtection="1">
      <alignment horizontal="center" vertical="center" wrapText="1"/>
    </xf>
    <xf numFmtId="0" fontId="13" fillId="12" borderId="68" xfId="8" applyFont="1" applyFill="1" applyBorder="1" applyAlignment="1" applyProtection="1">
      <alignment horizontal="center" vertical="center" wrapText="1"/>
    </xf>
    <xf numFmtId="0" fontId="7" fillId="0" borderId="0" xfId="8" applyFont="1" applyBorder="1" applyAlignment="1" applyProtection="1">
      <alignment horizontal="center" vertical="center" wrapText="1"/>
    </xf>
    <xf numFmtId="0" fontId="7" fillId="3" borderId="1" xfId="8" applyFont="1" applyFill="1" applyBorder="1" applyAlignment="1" applyProtection="1">
      <alignment horizontal="center" vertical="center" wrapText="1"/>
    </xf>
    <xf numFmtId="0" fontId="10" fillId="0" borderId="75" xfId="8" applyFont="1" applyBorder="1" applyAlignment="1" applyProtection="1">
      <alignment horizontal="center" vertical="center"/>
      <protection locked="0"/>
    </xf>
    <xf numFmtId="0" fontId="10" fillId="0" borderId="76" xfId="8" applyFont="1" applyBorder="1" applyAlignment="1" applyProtection="1">
      <alignment horizontal="center" vertical="center"/>
      <protection locked="0"/>
    </xf>
    <xf numFmtId="0" fontId="10" fillId="0" borderId="101" xfId="8" applyFont="1" applyBorder="1" applyAlignment="1" applyProtection="1">
      <alignment horizontal="center" vertical="center"/>
      <protection locked="0"/>
    </xf>
    <xf numFmtId="0" fontId="11" fillId="8" borderId="1" xfId="8" applyFont="1" applyFill="1" applyBorder="1" applyAlignment="1" applyProtection="1">
      <alignment horizontal="center" vertical="center"/>
      <protection locked="0"/>
    </xf>
    <xf numFmtId="0" fontId="11" fillId="0" borderId="1" xfId="8" applyFont="1" applyBorder="1" applyAlignment="1" applyProtection="1">
      <alignment horizontal="center"/>
      <protection locked="0"/>
    </xf>
    <xf numFmtId="0" fontId="7" fillId="3" borderId="144" xfId="8" applyFont="1" applyFill="1" applyBorder="1" applyAlignment="1" applyProtection="1">
      <alignment horizontal="center" vertical="center" wrapText="1"/>
    </xf>
    <xf numFmtId="0" fontId="7" fillId="3" borderId="151" xfId="8" applyFont="1" applyFill="1" applyBorder="1" applyAlignment="1" applyProtection="1">
      <alignment horizontal="center" vertical="center" wrapText="1"/>
    </xf>
    <xf numFmtId="0" fontId="11" fillId="0" borderId="75" xfId="8" applyFont="1" applyBorder="1" applyAlignment="1" applyProtection="1">
      <alignment horizontal="center" vertical="center" wrapText="1"/>
    </xf>
    <xf numFmtId="0" fontId="11" fillId="0" borderId="76" xfId="8" applyFont="1" applyBorder="1" applyAlignment="1" applyProtection="1">
      <alignment horizontal="center" vertical="center" wrapText="1"/>
    </xf>
    <xf numFmtId="0" fontId="11" fillId="0" borderId="101" xfId="8" applyFont="1" applyBorder="1" applyAlignment="1" applyProtection="1">
      <alignment horizontal="center" vertical="center" wrapText="1"/>
    </xf>
    <xf numFmtId="0" fontId="12" fillId="0" borderId="0" xfId="8" applyFont="1" applyAlignment="1" applyProtection="1">
      <alignment horizontal="center" wrapText="1"/>
    </xf>
    <xf numFmtId="0" fontId="12" fillId="0" borderId="0" xfId="8" applyFont="1" applyAlignment="1" applyProtection="1">
      <alignment horizontal="center"/>
    </xf>
    <xf numFmtId="0" fontId="12" fillId="12" borderId="86" xfId="8" applyFont="1" applyFill="1" applyBorder="1" applyAlignment="1" applyProtection="1">
      <alignment horizontal="center" vertical="center" wrapText="1"/>
    </xf>
    <xf numFmtId="0" fontId="12" fillId="12" borderId="89" xfId="8" applyFont="1" applyFill="1" applyBorder="1" applyAlignment="1" applyProtection="1">
      <alignment horizontal="center" vertical="center" wrapText="1"/>
    </xf>
    <xf numFmtId="0" fontId="12" fillId="12" borderId="87" xfId="8" applyFont="1" applyFill="1" applyBorder="1" applyAlignment="1" applyProtection="1">
      <alignment horizontal="center" vertical="center" wrapText="1"/>
    </xf>
    <xf numFmtId="0" fontId="12" fillId="12" borderId="88" xfId="8" applyFont="1" applyFill="1" applyBorder="1" applyAlignment="1" applyProtection="1">
      <alignment horizontal="center" vertical="center" wrapText="1"/>
    </xf>
    <xf numFmtId="0" fontId="12" fillId="0" borderId="86" xfId="8" applyFont="1" applyBorder="1" applyAlignment="1" applyProtection="1">
      <alignment horizontal="center" vertical="center" wrapText="1"/>
    </xf>
    <xf numFmtId="0" fontId="12" fillId="0" borderId="89" xfId="8" applyFont="1" applyBorder="1" applyAlignment="1" applyProtection="1">
      <alignment horizontal="center" vertical="center" wrapText="1"/>
    </xf>
    <xf numFmtId="0" fontId="12" fillId="12" borderId="43" xfId="8" applyFont="1" applyFill="1" applyBorder="1" applyAlignment="1" applyProtection="1">
      <alignment horizontal="center" vertical="center" wrapText="1"/>
    </xf>
    <xf numFmtId="0" fontId="12" fillId="12" borderId="44" xfId="8" applyFont="1" applyFill="1" applyBorder="1" applyAlignment="1" applyProtection="1">
      <alignment horizontal="center" vertical="center" wrapText="1"/>
    </xf>
    <xf numFmtId="0" fontId="12" fillId="12" borderId="45" xfId="8" applyFont="1" applyFill="1" applyBorder="1" applyAlignment="1" applyProtection="1">
      <alignment horizontal="center" vertical="center" wrapText="1"/>
    </xf>
    <xf numFmtId="0" fontId="12" fillId="12" borderId="46" xfId="8" applyFont="1" applyFill="1" applyBorder="1" applyAlignment="1" applyProtection="1">
      <alignment horizontal="center" vertical="center" wrapText="1"/>
    </xf>
    <xf numFmtId="0" fontId="12" fillId="12" borderId="86" xfId="8" applyFont="1" applyFill="1" applyBorder="1" applyAlignment="1" applyProtection="1">
      <alignment horizontal="center" vertical="top" wrapText="1"/>
    </xf>
    <xf numFmtId="0" fontId="12" fillId="12" borderId="89" xfId="8" applyFont="1" applyFill="1" applyBorder="1" applyAlignment="1" applyProtection="1">
      <alignment horizontal="center" vertical="top" wrapText="1"/>
    </xf>
    <xf numFmtId="0" fontId="12" fillId="12" borderId="87" xfId="8" applyFont="1" applyFill="1" applyBorder="1" applyAlignment="1" applyProtection="1">
      <alignment horizontal="center" vertical="top" wrapText="1"/>
    </xf>
    <xf numFmtId="0" fontId="12" fillId="12" borderId="88" xfId="8" applyFont="1" applyFill="1" applyBorder="1" applyAlignment="1" applyProtection="1">
      <alignment horizontal="center" vertical="top" wrapText="1"/>
    </xf>
    <xf numFmtId="0" fontId="12" fillId="0" borderId="87" xfId="8" applyFont="1" applyFill="1" applyBorder="1" applyAlignment="1" applyProtection="1">
      <alignment horizontal="center" vertical="top" wrapText="1"/>
    </xf>
    <xf numFmtId="0" fontId="12" fillId="0" borderId="88" xfId="8" applyFont="1" applyFill="1" applyBorder="1" applyAlignment="1" applyProtection="1">
      <alignment horizontal="center" vertical="top" wrapText="1"/>
    </xf>
    <xf numFmtId="0" fontId="12" fillId="0" borderId="21" xfId="8" applyFont="1" applyBorder="1" applyAlignment="1" applyProtection="1">
      <alignment horizontal="center"/>
    </xf>
    <xf numFmtId="0" fontId="12" fillId="0" borderId="1" xfId="8" applyFont="1" applyBorder="1" applyAlignment="1" applyProtection="1">
      <alignment horizontal="center"/>
    </xf>
    <xf numFmtId="0" fontId="12" fillId="9" borderId="35" xfId="8" applyFont="1" applyFill="1" applyBorder="1" applyAlignment="1" applyProtection="1">
      <alignment horizontal="center" vertical="top" wrapText="1"/>
    </xf>
    <xf numFmtId="0" fontId="12" fillId="9" borderId="29" xfId="8" applyFont="1" applyFill="1" applyBorder="1" applyAlignment="1" applyProtection="1">
      <alignment horizontal="center" vertical="top" wrapText="1"/>
    </xf>
    <xf numFmtId="0" fontId="12" fillId="0" borderId="27" xfId="8" applyFont="1" applyBorder="1" applyAlignment="1" applyProtection="1">
      <alignment horizontal="center"/>
    </xf>
    <xf numFmtId="0" fontId="12" fillId="0" borderId="2" xfId="8" applyFont="1" applyBorder="1" applyAlignment="1" applyProtection="1">
      <alignment horizontal="center"/>
    </xf>
    <xf numFmtId="0" fontId="12" fillId="0" borderId="23" xfId="8" applyFont="1" applyBorder="1" applyAlignment="1" applyProtection="1">
      <alignment horizontal="center"/>
    </xf>
    <xf numFmtId="0" fontId="12" fillId="0" borderId="24" xfId="8" applyFont="1" applyBorder="1" applyAlignment="1" applyProtection="1">
      <alignment horizontal="center"/>
    </xf>
    <xf numFmtId="0" fontId="12" fillId="9" borderId="35" xfId="8" applyFont="1" applyFill="1" applyBorder="1" applyAlignment="1" applyProtection="1">
      <alignment horizontal="center" vertical="center" wrapText="1"/>
    </xf>
    <xf numFmtId="0" fontId="12" fillId="9" borderId="29" xfId="8" applyFont="1" applyFill="1" applyBorder="1" applyAlignment="1" applyProtection="1">
      <alignment horizontal="center" vertical="center" wrapText="1"/>
    </xf>
    <xf numFmtId="0" fontId="22" fillId="0" borderId="0" xfId="8" applyFont="1" applyAlignment="1" applyProtection="1">
      <alignment horizontal="center" wrapText="1"/>
      <protection locked="0"/>
    </xf>
    <xf numFmtId="0" fontId="22" fillId="0" borderId="0" xfId="8" applyFont="1" applyAlignment="1" applyProtection="1">
      <alignment horizontal="center"/>
      <protection locked="0"/>
    </xf>
    <xf numFmtId="0" fontId="22" fillId="12" borderId="86" xfId="8" applyFont="1" applyFill="1" applyBorder="1" applyAlignment="1" applyProtection="1">
      <alignment horizontal="center" vertical="center" wrapText="1"/>
    </xf>
    <xf numFmtId="0" fontId="22" fillId="12" borderId="89" xfId="8" applyFont="1" applyFill="1" applyBorder="1" applyAlignment="1" applyProtection="1">
      <alignment horizontal="center" vertical="center" wrapText="1"/>
    </xf>
    <xf numFmtId="0" fontId="22" fillId="12" borderId="87" xfId="8" applyFont="1" applyFill="1" applyBorder="1" applyAlignment="1" applyProtection="1">
      <alignment horizontal="center" vertical="top" wrapText="1"/>
    </xf>
    <xf numFmtId="0" fontId="22" fillId="12" borderId="88" xfId="8" applyFont="1" applyFill="1" applyBorder="1" applyAlignment="1" applyProtection="1">
      <alignment horizontal="center" vertical="top" wrapText="1"/>
    </xf>
    <xf numFmtId="0" fontId="22" fillId="12" borderId="87" xfId="8" applyFont="1" applyFill="1" applyBorder="1" applyAlignment="1" applyProtection="1">
      <alignment horizontal="center" vertical="center" wrapText="1"/>
    </xf>
    <xf numFmtId="0" fontId="22" fillId="12" borderId="88" xfId="8" applyFont="1" applyFill="1" applyBorder="1" applyAlignment="1" applyProtection="1">
      <alignment horizontal="center" vertical="center" wrapText="1"/>
    </xf>
    <xf numFmtId="0" fontId="22" fillId="12" borderId="43" xfId="8" applyFont="1" applyFill="1" applyBorder="1" applyAlignment="1" applyProtection="1">
      <alignment horizontal="center" vertical="center" wrapText="1"/>
    </xf>
    <xf numFmtId="0" fontId="22" fillId="12" borderId="44" xfId="8" applyFont="1" applyFill="1" applyBorder="1" applyAlignment="1" applyProtection="1">
      <alignment horizontal="center" vertical="center" wrapText="1"/>
    </xf>
    <xf numFmtId="0" fontId="22" fillId="12" borderId="45" xfId="8" applyFont="1" applyFill="1" applyBorder="1" applyAlignment="1" applyProtection="1">
      <alignment horizontal="center" vertical="center" wrapText="1"/>
    </xf>
    <xf numFmtId="0" fontId="22" fillId="12" borderId="46" xfId="8" applyFont="1" applyFill="1" applyBorder="1" applyAlignment="1" applyProtection="1">
      <alignment horizontal="center" vertical="center" wrapText="1"/>
    </xf>
    <xf numFmtId="0" fontId="22" fillId="0" borderId="87" xfId="8" applyFont="1" applyFill="1" applyBorder="1" applyAlignment="1" applyProtection="1">
      <alignment horizontal="center" vertical="top" wrapText="1"/>
    </xf>
    <xf numFmtId="0" fontId="22" fillId="0" borderId="88" xfId="8" applyFont="1" applyFill="1" applyBorder="1" applyAlignment="1" applyProtection="1">
      <alignment horizontal="center" vertical="top" wrapText="1"/>
    </xf>
    <xf numFmtId="0" fontId="22" fillId="0" borderId="86" xfId="8" applyFont="1" applyBorder="1" applyAlignment="1" applyProtection="1">
      <alignment horizontal="center" vertical="center" wrapText="1"/>
    </xf>
    <xf numFmtId="0" fontId="22" fillId="0" borderId="89" xfId="8" applyFont="1" applyBorder="1" applyAlignment="1" applyProtection="1">
      <alignment horizontal="center" vertical="center" wrapText="1"/>
    </xf>
    <xf numFmtId="167" fontId="11" fillId="0" borderId="86" xfId="8" applyNumberFormat="1" applyFont="1" applyBorder="1" applyAlignment="1" applyProtection="1">
      <alignment horizontal="center" vertical="center" wrapText="1"/>
      <protection locked="0"/>
    </xf>
    <xf numFmtId="167" fontId="11" fillId="0" borderId="89" xfId="8" applyNumberFormat="1" applyFont="1" applyBorder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center" vertical="center" wrapText="1"/>
    </xf>
    <xf numFmtId="0" fontId="10" fillId="0" borderId="0" xfId="8" applyFont="1" applyAlignment="1" applyProtection="1">
      <alignment horizontal="center" vertical="center"/>
    </xf>
    <xf numFmtId="0" fontId="11" fillId="12" borderId="86" xfId="8" applyFont="1" applyFill="1" applyBorder="1" applyAlignment="1" applyProtection="1">
      <alignment horizontal="center" vertical="center" wrapText="1"/>
    </xf>
    <xf numFmtId="0" fontId="11" fillId="12" borderId="91" xfId="8" applyFont="1" applyFill="1" applyBorder="1" applyAlignment="1" applyProtection="1">
      <alignment horizontal="center" vertical="center" wrapText="1"/>
    </xf>
    <xf numFmtId="0" fontId="11" fillId="12" borderId="89" xfId="8" applyFont="1" applyFill="1" applyBorder="1" applyAlignment="1" applyProtection="1">
      <alignment horizontal="center" vertical="center" wrapText="1"/>
    </xf>
    <xf numFmtId="0" fontId="10" fillId="0" borderId="99" xfId="8" applyFont="1" applyBorder="1" applyAlignment="1" applyProtection="1">
      <alignment horizontal="center" wrapText="1"/>
    </xf>
    <xf numFmtId="0" fontId="11" fillId="12" borderId="86" xfId="8" applyFont="1" applyFill="1" applyBorder="1" applyAlignment="1" applyProtection="1">
      <alignment horizontal="center" vertical="top" wrapText="1"/>
    </xf>
    <xf numFmtId="0" fontId="11" fillId="12" borderId="89" xfId="8" applyFont="1" applyFill="1" applyBorder="1" applyAlignment="1" applyProtection="1">
      <alignment horizontal="center" vertical="top" wrapText="1"/>
    </xf>
    <xf numFmtId="0" fontId="11" fillId="12" borderId="87" xfId="8" applyFont="1" applyFill="1" applyBorder="1" applyAlignment="1" applyProtection="1">
      <alignment horizontal="center" vertical="top" wrapText="1"/>
    </xf>
    <xf numFmtId="0" fontId="11" fillId="12" borderId="92" xfId="8" applyFont="1" applyFill="1" applyBorder="1" applyAlignment="1" applyProtection="1">
      <alignment horizontal="center" vertical="top" wrapText="1"/>
    </xf>
    <xf numFmtId="0" fontId="11" fillId="12" borderId="88" xfId="8" applyFont="1" applyFill="1" applyBorder="1" applyAlignment="1" applyProtection="1">
      <alignment horizontal="center" vertical="top" wrapText="1"/>
    </xf>
    <xf numFmtId="0" fontId="11" fillId="0" borderId="0" xfId="8" applyFont="1" applyAlignment="1" applyProtection="1">
      <alignment horizontal="center" vertical="center" wrapText="1"/>
    </xf>
    <xf numFmtId="0" fontId="11" fillId="0" borderId="0" xfId="8" applyFont="1" applyAlignment="1" applyProtection="1">
      <alignment horizontal="center" vertical="center"/>
    </xf>
    <xf numFmtId="0" fontId="11" fillId="0" borderId="99" xfId="8" applyFont="1" applyBorder="1" applyAlignment="1" applyProtection="1">
      <alignment horizontal="center" wrapText="1"/>
    </xf>
  </cellXfs>
  <cellStyles count="9">
    <cellStyle name="Comma" xfId="1" builtinId="3"/>
    <cellStyle name="Comma 2" xfId="3"/>
    <cellStyle name="Hyperlink" xfId="6" builtinId="8"/>
    <cellStyle name="Normal" xfId="0" builtinId="0"/>
    <cellStyle name="Normal 2" xfId="2"/>
    <cellStyle name="Normal 2 2" xfId="8"/>
    <cellStyle name="Normal 3" xfId="5"/>
    <cellStyle name="Normal 5 2 2 2" xfId="7"/>
    <cellStyle name="Percent 2" xfId="4"/>
  </cellStyles>
  <dxfs count="42">
    <dxf>
      <font>
        <color rgb="FFFF00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66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76;&#1608;&#1583;&#1580;&#1607;%20&#1578;&#1601;&#1589;&#1740;&#1604;&#1740;%20&#1608;%20&#1593;&#1605;&#1604;&#1705;&#1585;&#1583;%20&#1578;&#1575;&#1740;&#1740;&#1583;&#1607;%20&#1588;&#1583;&#1607;\&#1576;&#1608;&#1583;&#1580;&#1607;%20&#1578;&#1601;&#1589;&#1740;&#1604;&#1740;%20&#1587;&#1575;&#1604;%2014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کنترل هوشمند"/>
      <sheetName val="روکش اصلی "/>
      <sheetName val="1.1 - 1.10"/>
      <sheetName val="ریز 1.1"/>
      <sheetName val="ریز 1.2"/>
      <sheetName val="ریز 1.3"/>
      <sheetName val="2.1"/>
      <sheetName val="2.2"/>
      <sheetName val="2.3 - 2.8"/>
      <sheetName val="2.8 , 2.10"/>
      <sheetName val="2.9"/>
      <sheetName val="روکش درآمد و هزینه"/>
      <sheetName val="3"/>
      <sheetName val="4"/>
      <sheetName val="5"/>
      <sheetName val="6"/>
      <sheetName val="7"/>
      <sheetName val="8"/>
      <sheetName val="8-1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6">
          <cell r="C36" t="str">
            <v>تعداد دانشکده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1"/>
  <sheetViews>
    <sheetView rightToLeft="1" view="pageBreakPreview" zoomScale="98" zoomScaleNormal="100" zoomScaleSheetLayoutView="98" workbookViewId="0">
      <selection activeCell="B7" sqref="B7"/>
    </sheetView>
  </sheetViews>
  <sheetFormatPr defaultColWidth="10.140625" defaultRowHeight="20.25"/>
  <cols>
    <col min="1" max="1" width="6.5703125" style="645" customWidth="1"/>
    <col min="2" max="2" width="60.28515625" style="645" customWidth="1"/>
    <col min="3" max="3" width="16.7109375" style="645" customWidth="1"/>
    <col min="4" max="4" width="30.7109375" style="645" customWidth="1"/>
    <col min="5" max="6" width="10.140625" style="645"/>
    <col min="7" max="7" width="10.140625" style="645" customWidth="1"/>
    <col min="8" max="16384" width="10.140625" style="645"/>
  </cols>
  <sheetData>
    <row r="1" spans="1:14">
      <c r="A1" s="644" t="s">
        <v>1</v>
      </c>
      <c r="B1" s="644" t="s">
        <v>115</v>
      </c>
      <c r="C1" s="644" t="s">
        <v>116</v>
      </c>
      <c r="D1" s="644" t="s">
        <v>117</v>
      </c>
      <c r="I1" s="646"/>
      <c r="J1" s="646"/>
      <c r="K1" s="646"/>
      <c r="L1" s="646"/>
      <c r="M1" s="646"/>
      <c r="N1" s="646"/>
    </row>
    <row r="2" spans="1:14" ht="54.75" customHeight="1">
      <c r="A2" s="647">
        <v>1</v>
      </c>
      <c r="B2" s="648" t="s">
        <v>423</v>
      </c>
      <c r="C2" s="647"/>
      <c r="D2" s="649"/>
      <c r="I2" s="646"/>
      <c r="J2" s="646"/>
      <c r="K2" s="646"/>
      <c r="L2" s="646"/>
      <c r="M2" s="646"/>
      <c r="N2" s="646"/>
    </row>
    <row r="3" spans="1:14" ht="51.75" customHeight="1">
      <c r="A3" s="647">
        <v>2</v>
      </c>
      <c r="B3" s="648" t="s">
        <v>422</v>
      </c>
      <c r="C3" s="647"/>
      <c r="D3" s="649"/>
      <c r="I3" s="646"/>
      <c r="J3" s="646"/>
      <c r="K3" s="646"/>
      <c r="L3" s="646"/>
      <c r="M3" s="646"/>
      <c r="N3" s="646"/>
    </row>
    <row r="4" spans="1:14" ht="47.25" customHeight="1">
      <c r="A4" s="647">
        <v>3</v>
      </c>
      <c r="B4" s="648" t="s">
        <v>424</v>
      </c>
      <c r="C4" s="647"/>
      <c r="D4" s="649"/>
      <c r="I4" s="646"/>
      <c r="J4" s="646"/>
      <c r="K4" s="646"/>
      <c r="L4" s="646"/>
      <c r="M4" s="646"/>
      <c r="N4" s="646"/>
    </row>
    <row r="5" spans="1:14"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</row>
    <row r="6" spans="1:14">
      <c r="D6" s="646"/>
      <c r="E6" s="646"/>
      <c r="F6" s="646"/>
      <c r="G6" s="646"/>
      <c r="H6" s="646"/>
      <c r="I6" s="646"/>
      <c r="J6" s="646"/>
      <c r="K6" s="646"/>
      <c r="L6" s="646"/>
    </row>
    <row r="7" spans="1:14">
      <c r="D7" s="646"/>
      <c r="E7" s="646"/>
      <c r="F7" s="646"/>
      <c r="G7" s="646"/>
      <c r="H7" s="646"/>
      <c r="I7" s="646"/>
      <c r="J7" s="646"/>
      <c r="K7" s="646"/>
      <c r="L7" s="646"/>
    </row>
    <row r="8" spans="1:14">
      <c r="D8" s="646"/>
      <c r="E8" s="646"/>
      <c r="F8" s="646"/>
      <c r="G8" s="646"/>
      <c r="H8" s="646"/>
      <c r="I8" s="646"/>
      <c r="J8" s="646"/>
      <c r="K8" s="646"/>
      <c r="L8" s="646"/>
    </row>
    <row r="9" spans="1:14">
      <c r="D9" s="646"/>
      <c r="E9" s="646"/>
      <c r="F9" s="646"/>
      <c r="G9" s="646"/>
    </row>
    <row r="10" spans="1:14">
      <c r="D10" s="646"/>
      <c r="E10" s="646"/>
      <c r="F10" s="646"/>
      <c r="G10" s="646"/>
    </row>
    <row r="11" spans="1:14">
      <c r="D11" s="646"/>
      <c r="E11" s="646"/>
      <c r="F11" s="646"/>
      <c r="G11" s="646"/>
    </row>
  </sheetData>
  <sheetProtection formatCells="0" formatColumns="0" formatRows="0" selectLockedCells="1"/>
  <conditionalFormatting sqref="C2">
    <cfRule type="expression" dxfId="41" priority="5" stopIfTrue="1">
      <formula>$C$2</formula>
    </cfRule>
  </conditionalFormatting>
  <conditionalFormatting sqref="C2:C3">
    <cfRule type="expression" dxfId="40" priority="4">
      <formula>$C$2</formula>
    </cfRule>
  </conditionalFormatting>
  <conditionalFormatting sqref="C4">
    <cfRule type="expression" dxfId="39" priority="1">
      <formula>$C$2</formula>
    </cfRule>
  </conditionalFormatting>
  <printOptions horizontalCentered="1" verticalCentered="1"/>
  <pageMargins left="0.2" right="0.25" top="0.31" bottom="0.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rightToLeft="1" view="pageLayout" topLeftCell="D64" zoomScaleNormal="90" zoomScaleSheetLayoutView="90" workbookViewId="0">
      <selection activeCell="O77" sqref="N77:O78"/>
    </sheetView>
  </sheetViews>
  <sheetFormatPr defaultColWidth="16.85546875" defaultRowHeight="19.5"/>
  <cols>
    <col min="1" max="1" width="18.5703125" style="34" customWidth="1"/>
    <col min="2" max="2" width="26.5703125" style="34" customWidth="1"/>
    <col min="3" max="3" width="15.85546875" style="253" customWidth="1"/>
    <col min="4" max="7" width="8.42578125" style="34" customWidth="1"/>
    <col min="8" max="8" width="12.28515625" style="34" customWidth="1"/>
    <col min="9" max="12" width="8.42578125" style="34" customWidth="1"/>
    <col min="13" max="13" width="12.28515625" style="34" customWidth="1"/>
    <col min="14" max="14" width="11.5703125" style="34" customWidth="1"/>
    <col min="15" max="16" width="8.42578125" style="34" customWidth="1"/>
    <col min="17" max="17" width="9.28515625" style="34" customWidth="1"/>
    <col min="18" max="18" width="12.28515625" style="34" customWidth="1"/>
    <col min="19" max="19" width="13.5703125" style="34" customWidth="1"/>
    <col min="20" max="16384" width="16.85546875" style="51"/>
  </cols>
  <sheetData>
    <row r="1" spans="1:19" ht="15" customHeight="1">
      <c r="A1" s="782" t="s">
        <v>55</v>
      </c>
      <c r="B1" s="782" t="s">
        <v>54</v>
      </c>
      <c r="C1" s="247" t="s">
        <v>87</v>
      </c>
      <c r="D1" s="780" t="s">
        <v>2</v>
      </c>
      <c r="E1" s="780"/>
      <c r="F1" s="780"/>
      <c r="G1" s="780"/>
      <c r="H1" s="780"/>
      <c r="I1" s="780" t="s">
        <v>5</v>
      </c>
      <c r="J1" s="780"/>
      <c r="K1" s="780"/>
      <c r="L1" s="780"/>
      <c r="M1" s="780"/>
      <c r="N1" s="780" t="s">
        <v>6</v>
      </c>
      <c r="O1" s="780"/>
      <c r="P1" s="780"/>
      <c r="Q1" s="780"/>
      <c r="R1" s="780"/>
      <c r="S1" s="780" t="s">
        <v>7</v>
      </c>
    </row>
    <row r="2" spans="1:19" ht="63.75" thickBot="1">
      <c r="A2" s="783"/>
      <c r="B2" s="783"/>
      <c r="C2" s="248" t="s">
        <v>315</v>
      </c>
      <c r="D2" s="224" t="s">
        <v>97</v>
      </c>
      <c r="E2" s="224" t="s">
        <v>85</v>
      </c>
      <c r="F2" s="224" t="s">
        <v>162</v>
      </c>
      <c r="G2" s="224" t="s">
        <v>86</v>
      </c>
      <c r="H2" s="224" t="s">
        <v>51</v>
      </c>
      <c r="I2" s="224" t="s">
        <v>97</v>
      </c>
      <c r="J2" s="224" t="s">
        <v>85</v>
      </c>
      <c r="K2" s="224" t="s">
        <v>162</v>
      </c>
      <c r="L2" s="224" t="s">
        <v>86</v>
      </c>
      <c r="M2" s="224" t="s">
        <v>51</v>
      </c>
      <c r="N2" s="224" t="s">
        <v>97</v>
      </c>
      <c r="O2" s="224" t="s">
        <v>85</v>
      </c>
      <c r="P2" s="224" t="s">
        <v>162</v>
      </c>
      <c r="Q2" s="224" t="s">
        <v>86</v>
      </c>
      <c r="R2" s="224" t="s">
        <v>51</v>
      </c>
      <c r="S2" s="781"/>
    </row>
    <row r="3" spans="1:19" ht="19.149999999999999" customHeight="1" thickBot="1">
      <c r="A3" s="794" t="s">
        <v>146</v>
      </c>
      <c r="B3" s="793" t="s">
        <v>147</v>
      </c>
      <c r="C3" s="249" t="s">
        <v>3</v>
      </c>
      <c r="D3" s="525"/>
      <c r="E3" s="525">
        <v>0</v>
      </c>
      <c r="F3" s="525">
        <v>0</v>
      </c>
      <c r="G3" s="525">
        <v>0</v>
      </c>
      <c r="H3" s="526">
        <f>SUM(D3:G3)</f>
        <v>0</v>
      </c>
      <c r="I3" s="525">
        <v>0</v>
      </c>
      <c r="J3" s="525">
        <v>0</v>
      </c>
      <c r="K3" s="525">
        <v>0</v>
      </c>
      <c r="L3" s="525">
        <v>0</v>
      </c>
      <c r="M3" s="526">
        <f>SUM(I3:L3)</f>
        <v>0</v>
      </c>
      <c r="N3" s="567">
        <v>45738</v>
      </c>
      <c r="O3" s="525">
        <v>0</v>
      </c>
      <c r="P3" s="525">
        <v>0</v>
      </c>
      <c r="Q3" s="525"/>
      <c r="R3" s="527">
        <f>SUM(N3:Q3)</f>
        <v>45738</v>
      </c>
      <c r="S3" s="528">
        <f>R3+M3+H3</f>
        <v>45738</v>
      </c>
    </row>
    <row r="4" spans="1:19" ht="19.149999999999999" customHeight="1" thickBot="1">
      <c r="A4" s="795"/>
      <c r="B4" s="782"/>
      <c r="C4" s="247" t="s">
        <v>9</v>
      </c>
      <c r="D4" s="525">
        <v>0</v>
      </c>
      <c r="E4" s="525">
        <v>0</v>
      </c>
      <c r="F4" s="525">
        <v>0</v>
      </c>
      <c r="G4" s="525">
        <v>0</v>
      </c>
      <c r="H4" s="529">
        <f t="shared" ref="H4:H56" si="0">SUM(D4:G4)</f>
        <v>0</v>
      </c>
      <c r="I4" s="525">
        <v>0</v>
      </c>
      <c r="J4" s="525">
        <v>0</v>
      </c>
      <c r="K4" s="525">
        <v>0</v>
      </c>
      <c r="L4" s="525">
        <v>0</v>
      </c>
      <c r="M4" s="529">
        <f t="shared" ref="M4:M56" si="1">SUM(I4:L4)</f>
        <v>0</v>
      </c>
      <c r="N4" s="569">
        <v>79895</v>
      </c>
      <c r="O4" s="525">
        <v>0</v>
      </c>
      <c r="P4" s="525">
        <v>0</v>
      </c>
      <c r="Q4" s="525"/>
      <c r="R4" s="530">
        <f t="shared" ref="R4:R71" si="2">SUM(N4:Q4)</f>
        <v>79895</v>
      </c>
      <c r="S4" s="531">
        <f t="shared" ref="S4:S71" si="3">R4+M4+H4</f>
        <v>79895</v>
      </c>
    </row>
    <row r="5" spans="1:19" ht="19.149999999999999" customHeight="1">
      <c r="A5" s="795"/>
      <c r="B5" s="782"/>
      <c r="C5" s="247" t="s">
        <v>400</v>
      </c>
      <c r="D5" s="525">
        <v>0</v>
      </c>
      <c r="E5" s="525">
        <v>0</v>
      </c>
      <c r="F5" s="525">
        <v>0</v>
      </c>
      <c r="G5" s="525">
        <v>0</v>
      </c>
      <c r="H5" s="529">
        <f t="shared" si="0"/>
        <v>0</v>
      </c>
      <c r="I5" s="525">
        <v>0</v>
      </c>
      <c r="J5" s="525">
        <v>0</v>
      </c>
      <c r="K5" s="525">
        <v>0</v>
      </c>
      <c r="L5" s="525">
        <v>0</v>
      </c>
      <c r="M5" s="529">
        <f t="shared" si="1"/>
        <v>0</v>
      </c>
      <c r="N5" s="569"/>
      <c r="O5" s="525">
        <v>0</v>
      </c>
      <c r="P5" s="525">
        <v>0</v>
      </c>
      <c r="Q5" s="525">
        <v>0</v>
      </c>
      <c r="R5" s="530">
        <f t="shared" si="2"/>
        <v>0</v>
      </c>
      <c r="S5" s="531">
        <f t="shared" si="3"/>
        <v>0</v>
      </c>
    </row>
    <row r="6" spans="1:19" ht="19.149999999999999" customHeight="1">
      <c r="A6" s="795"/>
      <c r="B6" s="780" t="s">
        <v>4</v>
      </c>
      <c r="C6" s="250" t="s">
        <v>3</v>
      </c>
      <c r="D6" s="529">
        <f>D3</f>
        <v>0</v>
      </c>
      <c r="E6" s="529">
        <f t="shared" ref="E6:Q6" si="4">E3</f>
        <v>0</v>
      </c>
      <c r="F6" s="529">
        <f t="shared" si="4"/>
        <v>0</v>
      </c>
      <c r="G6" s="529">
        <f t="shared" si="4"/>
        <v>0</v>
      </c>
      <c r="H6" s="529">
        <f t="shared" si="4"/>
        <v>0</v>
      </c>
      <c r="I6" s="529">
        <f t="shared" si="4"/>
        <v>0</v>
      </c>
      <c r="J6" s="529">
        <f t="shared" si="4"/>
        <v>0</v>
      </c>
      <c r="K6" s="529">
        <f t="shared" si="4"/>
        <v>0</v>
      </c>
      <c r="L6" s="529">
        <f t="shared" si="4"/>
        <v>0</v>
      </c>
      <c r="M6" s="529">
        <f t="shared" si="4"/>
        <v>0</v>
      </c>
      <c r="N6" s="529">
        <f t="shared" si="4"/>
        <v>45738</v>
      </c>
      <c r="O6" s="529">
        <f t="shared" si="4"/>
        <v>0</v>
      </c>
      <c r="P6" s="529">
        <f t="shared" si="4"/>
        <v>0</v>
      </c>
      <c r="Q6" s="529">
        <f t="shared" si="4"/>
        <v>0</v>
      </c>
      <c r="R6" s="530">
        <f t="shared" si="2"/>
        <v>45738</v>
      </c>
      <c r="S6" s="531">
        <f t="shared" si="3"/>
        <v>45738</v>
      </c>
    </row>
    <row r="7" spans="1:19" ht="19.149999999999999" customHeight="1">
      <c r="A7" s="795"/>
      <c r="B7" s="780"/>
      <c r="C7" s="250" t="s">
        <v>9</v>
      </c>
      <c r="D7" s="529">
        <f>D4</f>
        <v>0</v>
      </c>
      <c r="E7" s="529">
        <f t="shared" ref="E7:Q8" si="5">E4</f>
        <v>0</v>
      </c>
      <c r="F7" s="529">
        <f t="shared" si="5"/>
        <v>0</v>
      </c>
      <c r="G7" s="529">
        <f t="shared" si="5"/>
        <v>0</v>
      </c>
      <c r="H7" s="529">
        <f t="shared" si="5"/>
        <v>0</v>
      </c>
      <c r="I7" s="529">
        <f t="shared" si="5"/>
        <v>0</v>
      </c>
      <c r="J7" s="529">
        <f t="shared" si="5"/>
        <v>0</v>
      </c>
      <c r="K7" s="529">
        <f t="shared" si="5"/>
        <v>0</v>
      </c>
      <c r="L7" s="529">
        <f t="shared" si="5"/>
        <v>0</v>
      </c>
      <c r="M7" s="529">
        <f t="shared" si="5"/>
        <v>0</v>
      </c>
      <c r="N7" s="529">
        <f t="shared" si="5"/>
        <v>79895</v>
      </c>
      <c r="O7" s="529">
        <f t="shared" si="5"/>
        <v>0</v>
      </c>
      <c r="P7" s="529">
        <f t="shared" si="5"/>
        <v>0</v>
      </c>
      <c r="Q7" s="529">
        <f t="shared" si="5"/>
        <v>0</v>
      </c>
      <c r="R7" s="530">
        <f t="shared" si="2"/>
        <v>79895</v>
      </c>
      <c r="S7" s="531">
        <f t="shared" si="3"/>
        <v>79895</v>
      </c>
    </row>
    <row r="8" spans="1:19" ht="19.149999999999999" customHeight="1" thickBot="1">
      <c r="A8" s="796"/>
      <c r="B8" s="792"/>
      <c r="C8" s="251" t="s">
        <v>400</v>
      </c>
      <c r="D8" s="532">
        <f>D5</f>
        <v>0</v>
      </c>
      <c r="E8" s="532">
        <f t="shared" si="5"/>
        <v>0</v>
      </c>
      <c r="F8" s="532">
        <f t="shared" si="5"/>
        <v>0</v>
      </c>
      <c r="G8" s="532">
        <f t="shared" si="5"/>
        <v>0</v>
      </c>
      <c r="H8" s="532">
        <f t="shared" si="5"/>
        <v>0</v>
      </c>
      <c r="I8" s="532">
        <f t="shared" si="5"/>
        <v>0</v>
      </c>
      <c r="J8" s="532">
        <f t="shared" si="5"/>
        <v>0</v>
      </c>
      <c r="K8" s="532">
        <f t="shared" si="5"/>
        <v>0</v>
      </c>
      <c r="L8" s="532">
        <f t="shared" si="5"/>
        <v>0</v>
      </c>
      <c r="M8" s="532">
        <f t="shared" si="5"/>
        <v>0</v>
      </c>
      <c r="N8" s="532">
        <f t="shared" si="5"/>
        <v>0</v>
      </c>
      <c r="O8" s="532">
        <f t="shared" si="5"/>
        <v>0</v>
      </c>
      <c r="P8" s="532">
        <f t="shared" si="5"/>
        <v>0</v>
      </c>
      <c r="Q8" s="532">
        <f t="shared" si="5"/>
        <v>0</v>
      </c>
      <c r="R8" s="533">
        <f t="shared" si="2"/>
        <v>0</v>
      </c>
      <c r="S8" s="534">
        <f t="shared" si="3"/>
        <v>0</v>
      </c>
    </row>
    <row r="9" spans="1:19" ht="19.149999999999999" customHeight="1" thickBot="1">
      <c r="A9" s="794" t="s">
        <v>150</v>
      </c>
      <c r="B9" s="793" t="s">
        <v>148</v>
      </c>
      <c r="C9" s="249" t="s">
        <v>3</v>
      </c>
      <c r="D9" s="525">
        <v>0</v>
      </c>
      <c r="E9" s="525">
        <v>0</v>
      </c>
      <c r="F9" s="525">
        <v>0</v>
      </c>
      <c r="G9" s="525">
        <v>0</v>
      </c>
      <c r="H9" s="526">
        <f t="shared" si="0"/>
        <v>0</v>
      </c>
      <c r="I9" s="525">
        <v>0</v>
      </c>
      <c r="J9" s="525">
        <v>0</v>
      </c>
      <c r="K9" s="525">
        <v>0</v>
      </c>
      <c r="L9" s="525">
        <v>0</v>
      </c>
      <c r="M9" s="526">
        <f t="shared" si="1"/>
        <v>0</v>
      </c>
      <c r="N9" s="525">
        <v>0</v>
      </c>
      <c r="O9" s="525">
        <v>0</v>
      </c>
      <c r="P9" s="525">
        <v>0</v>
      </c>
      <c r="Q9" s="525">
        <v>0</v>
      </c>
      <c r="R9" s="527">
        <f t="shared" si="2"/>
        <v>0</v>
      </c>
      <c r="S9" s="528">
        <f t="shared" si="3"/>
        <v>0</v>
      </c>
    </row>
    <row r="10" spans="1:19" ht="19.149999999999999" customHeight="1" thickBot="1">
      <c r="A10" s="795"/>
      <c r="B10" s="782"/>
      <c r="C10" s="247" t="s">
        <v>9</v>
      </c>
      <c r="D10" s="525">
        <v>0</v>
      </c>
      <c r="E10" s="525">
        <v>0</v>
      </c>
      <c r="F10" s="525">
        <v>0</v>
      </c>
      <c r="G10" s="525">
        <v>0</v>
      </c>
      <c r="H10" s="529">
        <f t="shared" si="0"/>
        <v>0</v>
      </c>
      <c r="I10" s="525">
        <v>0</v>
      </c>
      <c r="J10" s="525">
        <v>0</v>
      </c>
      <c r="K10" s="525">
        <v>0</v>
      </c>
      <c r="L10" s="525">
        <v>0</v>
      </c>
      <c r="M10" s="529">
        <f t="shared" si="1"/>
        <v>0</v>
      </c>
      <c r="N10" s="525">
        <v>0</v>
      </c>
      <c r="O10" s="525">
        <v>0</v>
      </c>
      <c r="P10" s="525">
        <v>0</v>
      </c>
      <c r="Q10" s="525">
        <v>0</v>
      </c>
      <c r="R10" s="530">
        <f t="shared" si="2"/>
        <v>0</v>
      </c>
      <c r="S10" s="531">
        <f t="shared" si="3"/>
        <v>0</v>
      </c>
    </row>
    <row r="11" spans="1:19" ht="19.149999999999999" customHeight="1" thickBot="1">
      <c r="A11" s="795"/>
      <c r="B11" s="782"/>
      <c r="C11" s="247" t="s">
        <v>400</v>
      </c>
      <c r="D11" s="525">
        <v>0</v>
      </c>
      <c r="E11" s="525">
        <v>0</v>
      </c>
      <c r="F11" s="525">
        <v>0</v>
      </c>
      <c r="G11" s="525">
        <v>0</v>
      </c>
      <c r="H11" s="529">
        <f t="shared" si="0"/>
        <v>0</v>
      </c>
      <c r="I11" s="525">
        <v>0</v>
      </c>
      <c r="J11" s="525">
        <v>0</v>
      </c>
      <c r="K11" s="525">
        <v>0</v>
      </c>
      <c r="L11" s="525">
        <v>0</v>
      </c>
      <c r="M11" s="529">
        <f t="shared" si="1"/>
        <v>0</v>
      </c>
      <c r="N11" s="525">
        <v>0</v>
      </c>
      <c r="O11" s="525">
        <v>0</v>
      </c>
      <c r="P11" s="525">
        <v>0</v>
      </c>
      <c r="Q11" s="525">
        <v>0</v>
      </c>
      <c r="R11" s="530">
        <f t="shared" si="2"/>
        <v>0</v>
      </c>
      <c r="S11" s="531">
        <f t="shared" si="3"/>
        <v>0</v>
      </c>
    </row>
    <row r="12" spans="1:19" ht="19.149999999999999" customHeight="1" thickBot="1">
      <c r="A12" s="795"/>
      <c r="B12" s="782" t="s">
        <v>44</v>
      </c>
      <c r="C12" s="247" t="s">
        <v>3</v>
      </c>
      <c r="D12" s="525">
        <v>0</v>
      </c>
      <c r="E12" s="525">
        <v>0</v>
      </c>
      <c r="F12" s="525">
        <v>0</v>
      </c>
      <c r="G12" s="525">
        <v>0</v>
      </c>
      <c r="H12" s="529">
        <f t="shared" si="0"/>
        <v>0</v>
      </c>
      <c r="I12" s="525">
        <v>0</v>
      </c>
      <c r="J12" s="525">
        <v>0</v>
      </c>
      <c r="K12" s="525">
        <v>0</v>
      </c>
      <c r="L12" s="525">
        <v>0</v>
      </c>
      <c r="M12" s="529">
        <f t="shared" si="1"/>
        <v>0</v>
      </c>
      <c r="N12" s="525">
        <v>0</v>
      </c>
      <c r="O12" s="525">
        <v>0</v>
      </c>
      <c r="P12" s="525">
        <v>0</v>
      </c>
      <c r="Q12" s="525">
        <v>0</v>
      </c>
      <c r="R12" s="530">
        <f t="shared" si="2"/>
        <v>0</v>
      </c>
      <c r="S12" s="531">
        <f t="shared" si="3"/>
        <v>0</v>
      </c>
    </row>
    <row r="13" spans="1:19" ht="19.149999999999999" customHeight="1" thickBot="1">
      <c r="A13" s="795"/>
      <c r="B13" s="782"/>
      <c r="C13" s="247" t="s">
        <v>9</v>
      </c>
      <c r="D13" s="525">
        <v>0</v>
      </c>
      <c r="E13" s="525">
        <v>0</v>
      </c>
      <c r="F13" s="525">
        <v>0</v>
      </c>
      <c r="G13" s="525">
        <v>0</v>
      </c>
      <c r="H13" s="529">
        <f t="shared" si="0"/>
        <v>0</v>
      </c>
      <c r="I13" s="525">
        <v>0</v>
      </c>
      <c r="J13" s="525">
        <v>0</v>
      </c>
      <c r="K13" s="525">
        <v>0</v>
      </c>
      <c r="L13" s="525">
        <v>0</v>
      </c>
      <c r="M13" s="529">
        <f t="shared" si="1"/>
        <v>0</v>
      </c>
      <c r="N13" s="525">
        <v>0</v>
      </c>
      <c r="O13" s="525">
        <v>0</v>
      </c>
      <c r="P13" s="525">
        <v>0</v>
      </c>
      <c r="Q13" s="525">
        <v>0</v>
      </c>
      <c r="R13" s="530">
        <f t="shared" si="2"/>
        <v>0</v>
      </c>
      <c r="S13" s="531">
        <f t="shared" si="3"/>
        <v>0</v>
      </c>
    </row>
    <row r="14" spans="1:19" ht="19.149999999999999" customHeight="1" thickBot="1">
      <c r="A14" s="795"/>
      <c r="B14" s="782"/>
      <c r="C14" s="247" t="s">
        <v>400</v>
      </c>
      <c r="D14" s="525">
        <v>0</v>
      </c>
      <c r="E14" s="525">
        <v>0</v>
      </c>
      <c r="F14" s="525">
        <v>0</v>
      </c>
      <c r="G14" s="525">
        <v>0</v>
      </c>
      <c r="H14" s="529">
        <f t="shared" si="0"/>
        <v>0</v>
      </c>
      <c r="I14" s="525">
        <v>0</v>
      </c>
      <c r="J14" s="525">
        <v>0</v>
      </c>
      <c r="K14" s="525">
        <v>0</v>
      </c>
      <c r="L14" s="525">
        <v>0</v>
      </c>
      <c r="M14" s="529">
        <f t="shared" si="1"/>
        <v>0</v>
      </c>
      <c r="N14" s="525">
        <v>0</v>
      </c>
      <c r="O14" s="525">
        <v>0</v>
      </c>
      <c r="P14" s="525">
        <v>0</v>
      </c>
      <c r="Q14" s="525">
        <v>0</v>
      </c>
      <c r="R14" s="530">
        <f t="shared" si="2"/>
        <v>0</v>
      </c>
      <c r="S14" s="531">
        <f t="shared" si="3"/>
        <v>0</v>
      </c>
    </row>
    <row r="15" spans="1:19" ht="19.149999999999999" customHeight="1" thickBot="1">
      <c r="A15" s="795"/>
      <c r="B15" s="782" t="s">
        <v>149</v>
      </c>
      <c r="C15" s="247" t="s">
        <v>3</v>
      </c>
      <c r="D15" s="525">
        <v>0</v>
      </c>
      <c r="E15" s="525">
        <v>0</v>
      </c>
      <c r="F15" s="525">
        <v>0</v>
      </c>
      <c r="G15" s="525">
        <v>0</v>
      </c>
      <c r="H15" s="529">
        <f t="shared" si="0"/>
        <v>0</v>
      </c>
      <c r="I15" s="525">
        <v>0</v>
      </c>
      <c r="J15" s="525">
        <v>0</v>
      </c>
      <c r="K15" s="525">
        <v>0</v>
      </c>
      <c r="L15" s="525">
        <v>0</v>
      </c>
      <c r="M15" s="529">
        <f t="shared" si="1"/>
        <v>0</v>
      </c>
      <c r="N15" s="525">
        <v>0</v>
      </c>
      <c r="O15" s="525">
        <v>0</v>
      </c>
      <c r="P15" s="525">
        <v>0</v>
      </c>
      <c r="Q15" s="525">
        <v>0</v>
      </c>
      <c r="R15" s="530">
        <f t="shared" si="2"/>
        <v>0</v>
      </c>
      <c r="S15" s="531">
        <f t="shared" si="3"/>
        <v>0</v>
      </c>
    </row>
    <row r="16" spans="1:19" ht="19.149999999999999" customHeight="1" thickBot="1">
      <c r="A16" s="795"/>
      <c r="B16" s="782"/>
      <c r="C16" s="247" t="s">
        <v>9</v>
      </c>
      <c r="D16" s="525">
        <v>0</v>
      </c>
      <c r="E16" s="525">
        <v>0</v>
      </c>
      <c r="F16" s="525">
        <v>0</v>
      </c>
      <c r="G16" s="525">
        <v>0</v>
      </c>
      <c r="H16" s="529">
        <f t="shared" si="0"/>
        <v>0</v>
      </c>
      <c r="I16" s="525">
        <v>0</v>
      </c>
      <c r="J16" s="525">
        <v>0</v>
      </c>
      <c r="K16" s="525">
        <v>0</v>
      </c>
      <c r="L16" s="525">
        <v>0</v>
      </c>
      <c r="M16" s="529">
        <f t="shared" si="1"/>
        <v>0</v>
      </c>
      <c r="N16" s="525">
        <v>0</v>
      </c>
      <c r="O16" s="525">
        <v>0</v>
      </c>
      <c r="P16" s="525">
        <v>0</v>
      </c>
      <c r="Q16" s="525">
        <v>0</v>
      </c>
      <c r="R16" s="530">
        <f t="shared" si="2"/>
        <v>0</v>
      </c>
      <c r="S16" s="531">
        <f t="shared" si="3"/>
        <v>0</v>
      </c>
    </row>
    <row r="17" spans="1:19" ht="19.149999999999999" customHeight="1">
      <c r="A17" s="795"/>
      <c r="B17" s="782"/>
      <c r="C17" s="247" t="s">
        <v>400</v>
      </c>
      <c r="D17" s="525">
        <v>0</v>
      </c>
      <c r="E17" s="525">
        <v>0</v>
      </c>
      <c r="F17" s="525">
        <v>0</v>
      </c>
      <c r="G17" s="525">
        <v>0</v>
      </c>
      <c r="H17" s="529">
        <f t="shared" si="0"/>
        <v>0</v>
      </c>
      <c r="I17" s="525">
        <v>0</v>
      </c>
      <c r="J17" s="525">
        <v>0</v>
      </c>
      <c r="K17" s="525">
        <v>0</v>
      </c>
      <c r="L17" s="525">
        <v>0</v>
      </c>
      <c r="M17" s="529">
        <f t="shared" si="1"/>
        <v>0</v>
      </c>
      <c r="N17" s="525">
        <v>0</v>
      </c>
      <c r="O17" s="525">
        <v>0</v>
      </c>
      <c r="P17" s="525">
        <v>0</v>
      </c>
      <c r="Q17" s="525">
        <v>0</v>
      </c>
      <c r="R17" s="530">
        <f t="shared" si="2"/>
        <v>0</v>
      </c>
      <c r="S17" s="531">
        <f t="shared" si="3"/>
        <v>0</v>
      </c>
    </row>
    <row r="18" spans="1:19" ht="19.149999999999999" customHeight="1">
      <c r="A18" s="795"/>
      <c r="B18" s="780" t="s">
        <v>4</v>
      </c>
      <c r="C18" s="250" t="s">
        <v>3</v>
      </c>
      <c r="D18" s="529">
        <f>D9+D12+D15</f>
        <v>0</v>
      </c>
      <c r="E18" s="529">
        <f t="shared" ref="E18:Q18" si="6">E9+E12+E15</f>
        <v>0</v>
      </c>
      <c r="F18" s="529">
        <f t="shared" si="6"/>
        <v>0</v>
      </c>
      <c r="G18" s="529">
        <f t="shared" si="6"/>
        <v>0</v>
      </c>
      <c r="H18" s="529">
        <f>H9+H12+H15</f>
        <v>0</v>
      </c>
      <c r="I18" s="529">
        <f t="shared" si="6"/>
        <v>0</v>
      </c>
      <c r="J18" s="529">
        <f t="shared" si="6"/>
        <v>0</v>
      </c>
      <c r="K18" s="529">
        <f t="shared" si="6"/>
        <v>0</v>
      </c>
      <c r="L18" s="529">
        <f t="shared" si="6"/>
        <v>0</v>
      </c>
      <c r="M18" s="529">
        <f>M9+M12+M15</f>
        <v>0</v>
      </c>
      <c r="N18" s="529">
        <f t="shared" si="6"/>
        <v>0</v>
      </c>
      <c r="O18" s="529">
        <f t="shared" si="6"/>
        <v>0</v>
      </c>
      <c r="P18" s="529">
        <f t="shared" si="6"/>
        <v>0</v>
      </c>
      <c r="Q18" s="529">
        <f t="shared" si="6"/>
        <v>0</v>
      </c>
      <c r="R18" s="530">
        <f t="shared" si="2"/>
        <v>0</v>
      </c>
      <c r="S18" s="531">
        <f t="shared" si="3"/>
        <v>0</v>
      </c>
    </row>
    <row r="19" spans="1:19" ht="19.149999999999999" customHeight="1">
      <c r="A19" s="795"/>
      <c r="B19" s="780"/>
      <c r="C19" s="250" t="s">
        <v>9</v>
      </c>
      <c r="D19" s="529">
        <f>D10+D13+D16</f>
        <v>0</v>
      </c>
      <c r="E19" s="529">
        <f t="shared" ref="E19:Q20" si="7">E10+E13+E16</f>
        <v>0</v>
      </c>
      <c r="F19" s="529">
        <f t="shared" si="7"/>
        <v>0</v>
      </c>
      <c r="G19" s="529">
        <f t="shared" si="7"/>
        <v>0</v>
      </c>
      <c r="H19" s="529">
        <f t="shared" si="7"/>
        <v>0</v>
      </c>
      <c r="I19" s="529">
        <f t="shared" si="7"/>
        <v>0</v>
      </c>
      <c r="J19" s="529">
        <f t="shared" si="7"/>
        <v>0</v>
      </c>
      <c r="K19" s="529">
        <f t="shared" si="7"/>
        <v>0</v>
      </c>
      <c r="L19" s="529">
        <f t="shared" si="7"/>
        <v>0</v>
      </c>
      <c r="M19" s="529">
        <f t="shared" si="7"/>
        <v>0</v>
      </c>
      <c r="N19" s="529">
        <f t="shared" si="7"/>
        <v>0</v>
      </c>
      <c r="O19" s="529">
        <f t="shared" si="7"/>
        <v>0</v>
      </c>
      <c r="P19" s="529">
        <f t="shared" si="7"/>
        <v>0</v>
      </c>
      <c r="Q19" s="529">
        <f t="shared" si="7"/>
        <v>0</v>
      </c>
      <c r="R19" s="530">
        <f t="shared" si="2"/>
        <v>0</v>
      </c>
      <c r="S19" s="531">
        <f t="shared" si="3"/>
        <v>0</v>
      </c>
    </row>
    <row r="20" spans="1:19" ht="19.149999999999999" customHeight="1" thickBot="1">
      <c r="A20" s="796"/>
      <c r="B20" s="792"/>
      <c r="C20" s="251" t="s">
        <v>400</v>
      </c>
      <c r="D20" s="532">
        <f>D11+D14+D17</f>
        <v>0</v>
      </c>
      <c r="E20" s="532">
        <f t="shared" ref="E20:H20" si="8">E11+E14+E17</f>
        <v>0</v>
      </c>
      <c r="F20" s="532">
        <f t="shared" si="8"/>
        <v>0</v>
      </c>
      <c r="G20" s="532">
        <f t="shared" si="8"/>
        <v>0</v>
      </c>
      <c r="H20" s="529">
        <f t="shared" si="8"/>
        <v>0</v>
      </c>
      <c r="I20" s="532">
        <f t="shared" si="7"/>
        <v>0</v>
      </c>
      <c r="J20" s="532">
        <f t="shared" si="7"/>
        <v>0</v>
      </c>
      <c r="K20" s="532">
        <f t="shared" si="7"/>
        <v>0</v>
      </c>
      <c r="L20" s="532">
        <f t="shared" si="7"/>
        <v>0</v>
      </c>
      <c r="M20" s="529">
        <f t="shared" si="7"/>
        <v>0</v>
      </c>
      <c r="N20" s="532">
        <f t="shared" si="7"/>
        <v>0</v>
      </c>
      <c r="O20" s="532">
        <f t="shared" si="7"/>
        <v>0</v>
      </c>
      <c r="P20" s="532">
        <f t="shared" si="7"/>
        <v>0</v>
      </c>
      <c r="Q20" s="532">
        <f t="shared" si="7"/>
        <v>0</v>
      </c>
      <c r="R20" s="533">
        <f t="shared" si="2"/>
        <v>0</v>
      </c>
      <c r="S20" s="534">
        <f t="shared" si="3"/>
        <v>0</v>
      </c>
    </row>
    <row r="21" spans="1:19" ht="19.149999999999999" customHeight="1">
      <c r="A21" s="797" t="s">
        <v>153</v>
      </c>
      <c r="B21" s="797" t="s">
        <v>151</v>
      </c>
      <c r="C21" s="252" t="s">
        <v>3</v>
      </c>
      <c r="D21" s="535">
        <v>0</v>
      </c>
      <c r="E21" s="535">
        <v>0</v>
      </c>
      <c r="F21" s="535">
        <v>0</v>
      </c>
      <c r="G21" s="535">
        <v>0</v>
      </c>
      <c r="H21" s="536">
        <f t="shared" si="0"/>
        <v>0</v>
      </c>
      <c r="I21" s="535">
        <v>0</v>
      </c>
      <c r="J21" s="535">
        <v>0</v>
      </c>
      <c r="K21" s="535">
        <v>0</v>
      </c>
      <c r="L21" s="535">
        <v>0</v>
      </c>
      <c r="M21" s="536">
        <f t="shared" si="1"/>
        <v>0</v>
      </c>
      <c r="N21" s="535">
        <v>0</v>
      </c>
      <c r="O21" s="535">
        <v>0</v>
      </c>
      <c r="P21" s="535">
        <v>0</v>
      </c>
      <c r="Q21" s="535">
        <v>0</v>
      </c>
      <c r="R21" s="537">
        <f t="shared" si="2"/>
        <v>0</v>
      </c>
      <c r="S21" s="528">
        <f t="shared" si="3"/>
        <v>0</v>
      </c>
    </row>
    <row r="22" spans="1:19" ht="19.149999999999999" customHeight="1">
      <c r="A22" s="797"/>
      <c r="B22" s="797"/>
      <c r="C22" s="247" t="s">
        <v>9</v>
      </c>
      <c r="D22" s="535">
        <v>0</v>
      </c>
      <c r="E22" s="535">
        <v>0</v>
      </c>
      <c r="F22" s="535">
        <v>0</v>
      </c>
      <c r="G22" s="535">
        <v>0</v>
      </c>
      <c r="H22" s="536">
        <f t="shared" si="0"/>
        <v>0</v>
      </c>
      <c r="I22" s="535">
        <v>0</v>
      </c>
      <c r="J22" s="535">
        <v>0</v>
      </c>
      <c r="K22" s="535">
        <v>0</v>
      </c>
      <c r="L22" s="535">
        <v>0</v>
      </c>
      <c r="M22" s="536">
        <f t="shared" si="1"/>
        <v>0</v>
      </c>
      <c r="N22" s="535">
        <v>0</v>
      </c>
      <c r="O22" s="535">
        <v>0</v>
      </c>
      <c r="P22" s="535">
        <v>0</v>
      </c>
      <c r="Q22" s="535">
        <v>0</v>
      </c>
      <c r="R22" s="537">
        <f t="shared" si="2"/>
        <v>0</v>
      </c>
      <c r="S22" s="538">
        <f t="shared" si="3"/>
        <v>0</v>
      </c>
    </row>
    <row r="23" spans="1:19" ht="19.149999999999999" customHeight="1">
      <c r="A23" s="797"/>
      <c r="B23" s="798"/>
      <c r="C23" s="247" t="s">
        <v>400</v>
      </c>
      <c r="D23" s="535">
        <v>0</v>
      </c>
      <c r="E23" s="535">
        <v>0</v>
      </c>
      <c r="F23" s="535">
        <v>0</v>
      </c>
      <c r="G23" s="535">
        <v>0</v>
      </c>
      <c r="H23" s="536">
        <f t="shared" si="0"/>
        <v>0</v>
      </c>
      <c r="I23" s="535">
        <v>0</v>
      </c>
      <c r="J23" s="535">
        <v>0</v>
      </c>
      <c r="K23" s="535">
        <v>0</v>
      </c>
      <c r="L23" s="535">
        <v>0</v>
      </c>
      <c r="M23" s="536">
        <f t="shared" si="1"/>
        <v>0</v>
      </c>
      <c r="N23" s="535">
        <v>0</v>
      </c>
      <c r="O23" s="535">
        <v>0</v>
      </c>
      <c r="P23" s="535">
        <v>0</v>
      </c>
      <c r="Q23" s="535">
        <v>0</v>
      </c>
      <c r="R23" s="537">
        <f t="shared" si="2"/>
        <v>0</v>
      </c>
      <c r="S23" s="538">
        <f t="shared" si="3"/>
        <v>0</v>
      </c>
    </row>
    <row r="24" spans="1:19" ht="19.149999999999999" customHeight="1">
      <c r="A24" s="797"/>
      <c r="B24" s="783" t="s">
        <v>152</v>
      </c>
      <c r="C24" s="247" t="s">
        <v>3</v>
      </c>
      <c r="D24" s="535">
        <v>0</v>
      </c>
      <c r="E24" s="535">
        <v>0</v>
      </c>
      <c r="F24" s="535">
        <v>0</v>
      </c>
      <c r="G24" s="535">
        <v>0</v>
      </c>
      <c r="H24" s="536">
        <f t="shared" si="0"/>
        <v>0</v>
      </c>
      <c r="I24" s="535">
        <v>0</v>
      </c>
      <c r="J24" s="535">
        <v>0</v>
      </c>
      <c r="K24" s="535">
        <v>0</v>
      </c>
      <c r="L24" s="535">
        <v>0</v>
      </c>
      <c r="M24" s="536">
        <f t="shared" si="1"/>
        <v>0</v>
      </c>
      <c r="N24" s="535">
        <v>0</v>
      </c>
      <c r="O24" s="535">
        <v>0</v>
      </c>
      <c r="P24" s="535">
        <v>0</v>
      </c>
      <c r="Q24" s="535">
        <v>0</v>
      </c>
      <c r="R24" s="537">
        <f t="shared" si="2"/>
        <v>0</v>
      </c>
      <c r="S24" s="538">
        <f t="shared" si="3"/>
        <v>0</v>
      </c>
    </row>
    <row r="25" spans="1:19" ht="19.149999999999999" customHeight="1">
      <c r="A25" s="797"/>
      <c r="B25" s="797"/>
      <c r="C25" s="247" t="s">
        <v>9</v>
      </c>
      <c r="D25" s="535">
        <v>0</v>
      </c>
      <c r="E25" s="535">
        <v>0</v>
      </c>
      <c r="F25" s="535">
        <v>0</v>
      </c>
      <c r="G25" s="535">
        <v>0</v>
      </c>
      <c r="H25" s="536">
        <f t="shared" si="0"/>
        <v>0</v>
      </c>
      <c r="I25" s="535">
        <v>0</v>
      </c>
      <c r="J25" s="535">
        <v>0</v>
      </c>
      <c r="K25" s="535">
        <v>0</v>
      </c>
      <c r="L25" s="535">
        <v>0</v>
      </c>
      <c r="M25" s="536">
        <f t="shared" si="1"/>
        <v>0</v>
      </c>
      <c r="N25" s="535">
        <v>0</v>
      </c>
      <c r="O25" s="535">
        <v>0</v>
      </c>
      <c r="P25" s="535">
        <v>0</v>
      </c>
      <c r="Q25" s="535">
        <v>0</v>
      </c>
      <c r="R25" s="537">
        <f t="shared" si="2"/>
        <v>0</v>
      </c>
      <c r="S25" s="538">
        <f t="shared" si="3"/>
        <v>0</v>
      </c>
    </row>
    <row r="26" spans="1:19" ht="19.149999999999999" customHeight="1">
      <c r="A26" s="797"/>
      <c r="B26" s="798"/>
      <c r="C26" s="247" t="s">
        <v>400</v>
      </c>
      <c r="D26" s="535">
        <v>0</v>
      </c>
      <c r="E26" s="535">
        <v>0</v>
      </c>
      <c r="F26" s="535">
        <v>0</v>
      </c>
      <c r="G26" s="535">
        <v>0</v>
      </c>
      <c r="H26" s="536">
        <f t="shared" si="0"/>
        <v>0</v>
      </c>
      <c r="I26" s="535">
        <v>0</v>
      </c>
      <c r="J26" s="535">
        <v>0</v>
      </c>
      <c r="K26" s="535">
        <v>0</v>
      </c>
      <c r="L26" s="535">
        <v>0</v>
      </c>
      <c r="M26" s="536">
        <f t="shared" si="1"/>
        <v>0</v>
      </c>
      <c r="N26" s="535">
        <v>0</v>
      </c>
      <c r="O26" s="535">
        <v>0</v>
      </c>
      <c r="P26" s="535">
        <v>0</v>
      </c>
      <c r="Q26" s="535">
        <v>0</v>
      </c>
      <c r="R26" s="537">
        <f t="shared" si="2"/>
        <v>0</v>
      </c>
      <c r="S26" s="538">
        <f t="shared" si="3"/>
        <v>0</v>
      </c>
    </row>
    <row r="27" spans="1:19" ht="19.149999999999999" customHeight="1">
      <c r="A27" s="797"/>
      <c r="B27" s="783" t="s">
        <v>31</v>
      </c>
      <c r="C27" s="247" t="s">
        <v>3</v>
      </c>
      <c r="D27" s="535">
        <v>0</v>
      </c>
      <c r="E27" s="535">
        <v>0</v>
      </c>
      <c r="F27" s="535">
        <v>0</v>
      </c>
      <c r="G27" s="535">
        <v>0</v>
      </c>
      <c r="H27" s="536">
        <f t="shared" si="0"/>
        <v>0</v>
      </c>
      <c r="I27" s="535">
        <v>0</v>
      </c>
      <c r="J27" s="535">
        <v>0</v>
      </c>
      <c r="K27" s="535">
        <v>0</v>
      </c>
      <c r="L27" s="535">
        <v>0</v>
      </c>
      <c r="M27" s="536">
        <f t="shared" si="1"/>
        <v>0</v>
      </c>
      <c r="N27" s="535">
        <v>0</v>
      </c>
      <c r="O27" s="535">
        <v>0</v>
      </c>
      <c r="P27" s="535">
        <v>0</v>
      </c>
      <c r="Q27" s="535">
        <v>0</v>
      </c>
      <c r="R27" s="537">
        <f t="shared" si="2"/>
        <v>0</v>
      </c>
      <c r="S27" s="538">
        <f t="shared" si="3"/>
        <v>0</v>
      </c>
    </row>
    <row r="28" spans="1:19" ht="19.149999999999999" customHeight="1">
      <c r="A28" s="797"/>
      <c r="B28" s="797"/>
      <c r="C28" s="247" t="s">
        <v>9</v>
      </c>
      <c r="D28" s="535">
        <v>0</v>
      </c>
      <c r="E28" s="535">
        <v>0</v>
      </c>
      <c r="F28" s="535">
        <v>0</v>
      </c>
      <c r="G28" s="535">
        <v>0</v>
      </c>
      <c r="H28" s="536">
        <f t="shared" si="0"/>
        <v>0</v>
      </c>
      <c r="I28" s="535">
        <v>0</v>
      </c>
      <c r="J28" s="535">
        <v>0</v>
      </c>
      <c r="K28" s="535">
        <v>0</v>
      </c>
      <c r="L28" s="535">
        <v>0</v>
      </c>
      <c r="M28" s="536">
        <f t="shared" si="1"/>
        <v>0</v>
      </c>
      <c r="N28" s="535"/>
      <c r="O28" s="535">
        <v>0</v>
      </c>
      <c r="P28" s="535">
        <v>0</v>
      </c>
      <c r="Q28" s="535">
        <v>0</v>
      </c>
      <c r="R28" s="537">
        <f t="shared" si="2"/>
        <v>0</v>
      </c>
      <c r="S28" s="538">
        <f t="shared" si="3"/>
        <v>0</v>
      </c>
    </row>
    <row r="29" spans="1:19" ht="19.149999999999999" customHeight="1">
      <c r="A29" s="797"/>
      <c r="B29" s="798"/>
      <c r="C29" s="247" t="s">
        <v>400</v>
      </c>
      <c r="D29" s="535">
        <v>0</v>
      </c>
      <c r="E29" s="535">
        <v>0</v>
      </c>
      <c r="F29" s="535">
        <v>0</v>
      </c>
      <c r="G29" s="535">
        <v>0</v>
      </c>
      <c r="H29" s="536">
        <f t="shared" si="0"/>
        <v>0</v>
      </c>
      <c r="I29" s="535">
        <v>0</v>
      </c>
      <c r="J29" s="535">
        <v>0</v>
      </c>
      <c r="K29" s="535">
        <v>0</v>
      </c>
      <c r="L29" s="535">
        <v>0</v>
      </c>
      <c r="M29" s="536">
        <f t="shared" si="1"/>
        <v>0</v>
      </c>
      <c r="N29" s="535"/>
      <c r="O29" s="535">
        <v>0</v>
      </c>
      <c r="P29" s="535">
        <v>0</v>
      </c>
      <c r="Q29" s="535">
        <v>0</v>
      </c>
      <c r="R29" s="537">
        <f t="shared" si="2"/>
        <v>0</v>
      </c>
      <c r="S29" s="538">
        <f t="shared" si="3"/>
        <v>0</v>
      </c>
    </row>
    <row r="30" spans="1:19" ht="19.149999999999999" customHeight="1">
      <c r="A30" s="797"/>
      <c r="B30" s="783" t="s">
        <v>32</v>
      </c>
      <c r="C30" s="247" t="s">
        <v>3</v>
      </c>
      <c r="D30" s="569"/>
      <c r="E30" s="535">
        <v>0</v>
      </c>
      <c r="F30" s="535">
        <v>0</v>
      </c>
      <c r="G30" s="535">
        <v>0</v>
      </c>
      <c r="H30" s="536">
        <f t="shared" si="0"/>
        <v>0</v>
      </c>
      <c r="I30" s="535">
        <v>0</v>
      </c>
      <c r="J30" s="535">
        <v>0</v>
      </c>
      <c r="K30" s="535">
        <v>0</v>
      </c>
      <c r="L30" s="535">
        <v>0</v>
      </c>
      <c r="M30" s="536">
        <f t="shared" si="1"/>
        <v>0</v>
      </c>
      <c r="N30" s="535"/>
      <c r="O30" s="535">
        <v>0</v>
      </c>
      <c r="P30" s="535">
        <v>0</v>
      </c>
      <c r="Q30" s="535">
        <v>0</v>
      </c>
      <c r="R30" s="537">
        <f t="shared" si="2"/>
        <v>0</v>
      </c>
      <c r="S30" s="538">
        <f t="shared" si="3"/>
        <v>0</v>
      </c>
    </row>
    <row r="31" spans="1:19" ht="19.149999999999999" customHeight="1">
      <c r="A31" s="797"/>
      <c r="B31" s="797"/>
      <c r="C31" s="247" t="s">
        <v>9</v>
      </c>
      <c r="D31" s="569">
        <v>5651</v>
      </c>
      <c r="E31" s="535">
        <v>0</v>
      </c>
      <c r="F31" s="535">
        <v>0</v>
      </c>
      <c r="G31" s="535">
        <v>0</v>
      </c>
      <c r="H31" s="536">
        <f t="shared" si="0"/>
        <v>5651</v>
      </c>
      <c r="I31" s="535">
        <v>0</v>
      </c>
      <c r="J31" s="535">
        <v>0</v>
      </c>
      <c r="K31" s="535">
        <v>0</v>
      </c>
      <c r="L31" s="535">
        <v>0</v>
      </c>
      <c r="M31" s="536">
        <f t="shared" si="1"/>
        <v>0</v>
      </c>
      <c r="N31" s="539"/>
      <c r="O31" s="535">
        <v>0</v>
      </c>
      <c r="P31" s="535">
        <v>0</v>
      </c>
      <c r="Q31" s="535">
        <v>0</v>
      </c>
      <c r="R31" s="537">
        <f t="shared" si="2"/>
        <v>0</v>
      </c>
      <c r="S31" s="538">
        <f t="shared" si="3"/>
        <v>5651</v>
      </c>
    </row>
    <row r="32" spans="1:19" ht="19.149999999999999" customHeight="1">
      <c r="A32" s="797"/>
      <c r="B32" s="798"/>
      <c r="C32" s="247" t="s">
        <v>400</v>
      </c>
      <c r="D32" s="569"/>
      <c r="E32" s="535">
        <v>0</v>
      </c>
      <c r="F32" s="535">
        <v>0</v>
      </c>
      <c r="G32" s="535">
        <v>0</v>
      </c>
      <c r="H32" s="536">
        <f t="shared" si="0"/>
        <v>0</v>
      </c>
      <c r="I32" s="535">
        <v>0</v>
      </c>
      <c r="J32" s="535">
        <v>0</v>
      </c>
      <c r="K32" s="535">
        <v>0</v>
      </c>
      <c r="L32" s="535">
        <v>0</v>
      </c>
      <c r="M32" s="536">
        <f t="shared" si="1"/>
        <v>0</v>
      </c>
      <c r="N32" s="535">
        <v>0</v>
      </c>
      <c r="O32" s="535">
        <v>0</v>
      </c>
      <c r="P32" s="535">
        <v>0</v>
      </c>
      <c r="Q32" s="535">
        <v>0</v>
      </c>
      <c r="R32" s="537">
        <f t="shared" si="2"/>
        <v>0</v>
      </c>
      <c r="S32" s="538">
        <f t="shared" si="3"/>
        <v>0</v>
      </c>
    </row>
    <row r="33" spans="1:19" ht="19.149999999999999" customHeight="1">
      <c r="A33" s="797"/>
      <c r="B33" s="781" t="s">
        <v>4</v>
      </c>
      <c r="C33" s="250" t="s">
        <v>3</v>
      </c>
      <c r="D33" s="529">
        <f>D21+D24+D27+D30</f>
        <v>0</v>
      </c>
      <c r="E33" s="529">
        <f t="shared" ref="E33:Q33" si="9">E21+E24+E27+E30</f>
        <v>0</v>
      </c>
      <c r="F33" s="529">
        <f t="shared" si="9"/>
        <v>0</v>
      </c>
      <c r="G33" s="529">
        <f t="shared" si="9"/>
        <v>0</v>
      </c>
      <c r="H33" s="529">
        <f t="shared" si="9"/>
        <v>0</v>
      </c>
      <c r="I33" s="529">
        <f t="shared" si="9"/>
        <v>0</v>
      </c>
      <c r="J33" s="529">
        <f t="shared" si="9"/>
        <v>0</v>
      </c>
      <c r="K33" s="529">
        <f t="shared" si="9"/>
        <v>0</v>
      </c>
      <c r="L33" s="529">
        <f t="shared" si="9"/>
        <v>0</v>
      </c>
      <c r="M33" s="529">
        <f t="shared" si="9"/>
        <v>0</v>
      </c>
      <c r="N33" s="529">
        <f t="shared" si="9"/>
        <v>0</v>
      </c>
      <c r="O33" s="529">
        <f t="shared" si="9"/>
        <v>0</v>
      </c>
      <c r="P33" s="529">
        <f t="shared" si="9"/>
        <v>0</v>
      </c>
      <c r="Q33" s="529">
        <f t="shared" si="9"/>
        <v>0</v>
      </c>
      <c r="R33" s="530">
        <f t="shared" si="2"/>
        <v>0</v>
      </c>
      <c r="S33" s="538">
        <f t="shared" si="3"/>
        <v>0</v>
      </c>
    </row>
    <row r="34" spans="1:19" ht="19.149999999999999" customHeight="1">
      <c r="A34" s="797"/>
      <c r="B34" s="787"/>
      <c r="C34" s="250" t="s">
        <v>9</v>
      </c>
      <c r="D34" s="529">
        <f t="shared" ref="D34:G35" si="10">D22+D25+D28+D31</f>
        <v>5651</v>
      </c>
      <c r="E34" s="529">
        <f t="shared" ref="E34:Q35" si="11">E22+E25+E28+E31</f>
        <v>0</v>
      </c>
      <c r="F34" s="529">
        <f t="shared" si="11"/>
        <v>0</v>
      </c>
      <c r="G34" s="529">
        <f t="shared" si="11"/>
        <v>0</v>
      </c>
      <c r="H34" s="529">
        <f t="shared" si="11"/>
        <v>5651</v>
      </c>
      <c r="I34" s="529">
        <f t="shared" si="11"/>
        <v>0</v>
      </c>
      <c r="J34" s="529">
        <f t="shared" si="11"/>
        <v>0</v>
      </c>
      <c r="K34" s="529">
        <f t="shared" si="11"/>
        <v>0</v>
      </c>
      <c r="L34" s="529">
        <f t="shared" si="11"/>
        <v>0</v>
      </c>
      <c r="M34" s="529">
        <f t="shared" si="11"/>
        <v>0</v>
      </c>
      <c r="N34" s="529">
        <f t="shared" si="11"/>
        <v>0</v>
      </c>
      <c r="O34" s="529">
        <f t="shared" si="11"/>
        <v>0</v>
      </c>
      <c r="P34" s="529">
        <f t="shared" si="11"/>
        <v>0</v>
      </c>
      <c r="Q34" s="529">
        <f t="shared" si="11"/>
        <v>0</v>
      </c>
      <c r="R34" s="530">
        <f t="shared" si="2"/>
        <v>0</v>
      </c>
      <c r="S34" s="538">
        <f t="shared" si="3"/>
        <v>5651</v>
      </c>
    </row>
    <row r="35" spans="1:19" ht="19.149999999999999" customHeight="1" thickBot="1">
      <c r="A35" s="798"/>
      <c r="B35" s="788"/>
      <c r="C35" s="250" t="s">
        <v>400</v>
      </c>
      <c r="D35" s="529">
        <f t="shared" si="10"/>
        <v>0</v>
      </c>
      <c r="E35" s="529">
        <f t="shared" si="10"/>
        <v>0</v>
      </c>
      <c r="F35" s="529">
        <f t="shared" si="10"/>
        <v>0</v>
      </c>
      <c r="G35" s="529">
        <f t="shared" si="10"/>
        <v>0</v>
      </c>
      <c r="H35" s="529">
        <f t="shared" si="11"/>
        <v>0</v>
      </c>
      <c r="I35" s="529">
        <f t="shared" si="11"/>
        <v>0</v>
      </c>
      <c r="J35" s="529">
        <f t="shared" si="11"/>
        <v>0</v>
      </c>
      <c r="K35" s="529">
        <f t="shared" si="11"/>
        <v>0</v>
      </c>
      <c r="L35" s="529">
        <f t="shared" si="11"/>
        <v>0</v>
      </c>
      <c r="M35" s="529">
        <f t="shared" si="11"/>
        <v>0</v>
      </c>
      <c r="N35" s="529">
        <f t="shared" si="11"/>
        <v>0</v>
      </c>
      <c r="O35" s="529">
        <f t="shared" si="11"/>
        <v>0</v>
      </c>
      <c r="P35" s="529">
        <f t="shared" si="11"/>
        <v>0</v>
      </c>
      <c r="Q35" s="529">
        <f t="shared" si="11"/>
        <v>0</v>
      </c>
      <c r="R35" s="530">
        <f t="shared" si="2"/>
        <v>0</v>
      </c>
      <c r="S35" s="540">
        <f t="shared" si="3"/>
        <v>0</v>
      </c>
    </row>
    <row r="36" spans="1:19" ht="19.149999999999999" customHeight="1">
      <c r="A36" s="789" t="s">
        <v>56</v>
      </c>
      <c r="B36" s="784" t="s">
        <v>154</v>
      </c>
      <c r="C36" s="247" t="s">
        <v>3</v>
      </c>
      <c r="D36" s="569"/>
      <c r="E36" s="579"/>
      <c r="F36" s="539">
        <v>0</v>
      </c>
      <c r="G36" s="539">
        <v>0</v>
      </c>
      <c r="H36" s="529">
        <f t="shared" si="0"/>
        <v>0</v>
      </c>
      <c r="I36" s="539">
        <v>0</v>
      </c>
      <c r="J36" s="539">
        <v>0</v>
      </c>
      <c r="K36" s="539">
        <v>0</v>
      </c>
      <c r="L36" s="539">
        <v>0</v>
      </c>
      <c r="M36" s="529">
        <f t="shared" si="1"/>
        <v>0</v>
      </c>
      <c r="N36" s="569">
        <v>1037128</v>
      </c>
      <c r="O36" s="569"/>
      <c r="P36" s="539">
        <v>0</v>
      </c>
      <c r="Q36" s="539">
        <v>0</v>
      </c>
      <c r="R36" s="530">
        <f t="shared" si="2"/>
        <v>1037128</v>
      </c>
      <c r="S36" s="528">
        <f t="shared" si="3"/>
        <v>1037128</v>
      </c>
    </row>
    <row r="37" spans="1:19" ht="19.149999999999999" customHeight="1">
      <c r="A37" s="790"/>
      <c r="B37" s="785"/>
      <c r="C37" s="247" t="s">
        <v>9</v>
      </c>
      <c r="D37" s="569"/>
      <c r="E37" s="579"/>
      <c r="F37" s="539">
        <v>0</v>
      </c>
      <c r="G37" s="539">
        <v>0</v>
      </c>
      <c r="H37" s="529">
        <f t="shared" si="0"/>
        <v>0</v>
      </c>
      <c r="I37" s="539">
        <v>0</v>
      </c>
      <c r="J37" s="539">
        <v>0</v>
      </c>
      <c r="K37" s="539">
        <v>0</v>
      </c>
      <c r="L37" s="539">
        <v>0</v>
      </c>
      <c r="M37" s="529">
        <f t="shared" si="1"/>
        <v>0</v>
      </c>
      <c r="N37" s="569"/>
      <c r="O37" s="569"/>
      <c r="P37" s="539">
        <v>0</v>
      </c>
      <c r="Q37" s="539">
        <v>0</v>
      </c>
      <c r="R37" s="530">
        <f t="shared" si="2"/>
        <v>0</v>
      </c>
      <c r="S37" s="531">
        <f t="shared" si="3"/>
        <v>0</v>
      </c>
    </row>
    <row r="38" spans="1:19" ht="19.149999999999999" customHeight="1">
      <c r="A38" s="790"/>
      <c r="B38" s="786"/>
      <c r="C38" s="247" t="s">
        <v>400</v>
      </c>
      <c r="D38" s="569"/>
      <c r="E38" s="579"/>
      <c r="F38" s="539">
        <v>0</v>
      </c>
      <c r="G38" s="539">
        <v>0</v>
      </c>
      <c r="H38" s="529">
        <f t="shared" si="0"/>
        <v>0</v>
      </c>
      <c r="I38" s="539">
        <v>0</v>
      </c>
      <c r="J38" s="539">
        <v>0</v>
      </c>
      <c r="K38" s="539">
        <v>0</v>
      </c>
      <c r="L38" s="539">
        <v>0</v>
      </c>
      <c r="M38" s="529">
        <f t="shared" si="1"/>
        <v>0</v>
      </c>
      <c r="N38" s="569"/>
      <c r="O38" s="569"/>
      <c r="P38" s="539">
        <v>0</v>
      </c>
      <c r="Q38" s="539">
        <v>0</v>
      </c>
      <c r="R38" s="530">
        <f t="shared" si="2"/>
        <v>0</v>
      </c>
      <c r="S38" s="531">
        <f t="shared" si="3"/>
        <v>0</v>
      </c>
    </row>
    <row r="39" spans="1:19" ht="19.149999999999999" customHeight="1">
      <c r="A39" s="790"/>
      <c r="B39" s="784" t="s">
        <v>42</v>
      </c>
      <c r="C39" s="247" t="s">
        <v>3</v>
      </c>
      <c r="D39" s="569"/>
      <c r="E39" s="579"/>
      <c r="F39" s="539">
        <v>0</v>
      </c>
      <c r="G39" s="539">
        <v>0</v>
      </c>
      <c r="H39" s="529">
        <f t="shared" si="0"/>
        <v>0</v>
      </c>
      <c r="I39" s="539">
        <v>0</v>
      </c>
      <c r="J39" s="539">
        <v>0</v>
      </c>
      <c r="K39" s="539">
        <v>0</v>
      </c>
      <c r="L39" s="539">
        <v>0</v>
      </c>
      <c r="M39" s="529">
        <f t="shared" si="1"/>
        <v>0</v>
      </c>
      <c r="N39" s="569"/>
      <c r="O39" s="569"/>
      <c r="P39" s="539">
        <v>0</v>
      </c>
      <c r="Q39" s="539">
        <v>0</v>
      </c>
      <c r="R39" s="530">
        <f t="shared" si="2"/>
        <v>0</v>
      </c>
      <c r="S39" s="531">
        <f t="shared" si="3"/>
        <v>0</v>
      </c>
    </row>
    <row r="40" spans="1:19" ht="19.149999999999999" customHeight="1">
      <c r="A40" s="790"/>
      <c r="B40" s="785"/>
      <c r="C40" s="247" t="s">
        <v>9</v>
      </c>
      <c r="D40" s="569">
        <v>20500</v>
      </c>
      <c r="E40" s="579"/>
      <c r="F40" s="539">
        <v>0</v>
      </c>
      <c r="G40" s="539">
        <v>0</v>
      </c>
      <c r="H40" s="529">
        <f t="shared" si="0"/>
        <v>20500</v>
      </c>
      <c r="I40" s="539">
        <v>0</v>
      </c>
      <c r="J40" s="539">
        <v>0</v>
      </c>
      <c r="K40" s="539">
        <v>0</v>
      </c>
      <c r="L40" s="539">
        <v>0</v>
      </c>
      <c r="M40" s="529">
        <f t="shared" si="1"/>
        <v>0</v>
      </c>
      <c r="N40" s="569">
        <v>62864</v>
      </c>
      <c r="O40" s="569">
        <v>0</v>
      </c>
      <c r="P40" s="539">
        <v>0</v>
      </c>
      <c r="Q40" s="539">
        <v>0</v>
      </c>
      <c r="R40" s="530">
        <f t="shared" si="2"/>
        <v>62864</v>
      </c>
      <c r="S40" s="531">
        <f t="shared" si="3"/>
        <v>83364</v>
      </c>
    </row>
    <row r="41" spans="1:19" ht="19.149999999999999" customHeight="1">
      <c r="A41" s="790"/>
      <c r="B41" s="786"/>
      <c r="C41" s="247" t="s">
        <v>400</v>
      </c>
      <c r="D41" s="569"/>
      <c r="E41" s="579"/>
      <c r="F41" s="539">
        <v>0</v>
      </c>
      <c r="G41" s="539">
        <v>0</v>
      </c>
      <c r="H41" s="529">
        <f t="shared" si="0"/>
        <v>0</v>
      </c>
      <c r="I41" s="539">
        <v>0</v>
      </c>
      <c r="J41" s="539">
        <v>0</v>
      </c>
      <c r="K41" s="539">
        <v>0</v>
      </c>
      <c r="L41" s="539">
        <v>0</v>
      </c>
      <c r="M41" s="529">
        <f t="shared" si="1"/>
        <v>0</v>
      </c>
      <c r="N41" s="569"/>
      <c r="O41" s="569"/>
      <c r="P41" s="539">
        <v>0</v>
      </c>
      <c r="Q41" s="539">
        <v>0</v>
      </c>
      <c r="R41" s="530">
        <f t="shared" si="2"/>
        <v>0</v>
      </c>
      <c r="S41" s="531">
        <f t="shared" si="3"/>
        <v>0</v>
      </c>
    </row>
    <row r="42" spans="1:19" ht="19.149999999999999" customHeight="1">
      <c r="A42" s="790"/>
      <c r="B42" s="784" t="s">
        <v>155</v>
      </c>
      <c r="C42" s="247" t="s">
        <v>3</v>
      </c>
      <c r="D42" s="569"/>
      <c r="E42" s="579"/>
      <c r="F42" s="539">
        <v>0</v>
      </c>
      <c r="G42" s="539">
        <v>0</v>
      </c>
      <c r="H42" s="529">
        <f t="shared" si="0"/>
        <v>0</v>
      </c>
      <c r="I42" s="539">
        <v>0</v>
      </c>
      <c r="J42" s="539">
        <v>0</v>
      </c>
      <c r="K42" s="539">
        <v>0</v>
      </c>
      <c r="L42" s="539">
        <v>0</v>
      </c>
      <c r="M42" s="529">
        <f t="shared" si="1"/>
        <v>0</v>
      </c>
      <c r="N42" s="569">
        <v>89834</v>
      </c>
      <c r="O42" s="569"/>
      <c r="P42" s="539">
        <v>0</v>
      </c>
      <c r="Q42" s="539">
        <v>0</v>
      </c>
      <c r="R42" s="530">
        <f t="shared" si="2"/>
        <v>89834</v>
      </c>
      <c r="S42" s="531">
        <f t="shared" si="3"/>
        <v>89834</v>
      </c>
    </row>
    <row r="43" spans="1:19" ht="19.149999999999999" customHeight="1">
      <c r="A43" s="790"/>
      <c r="B43" s="785"/>
      <c r="C43" s="247" t="s">
        <v>9</v>
      </c>
      <c r="D43" s="569"/>
      <c r="E43" s="569">
        <v>8798</v>
      </c>
      <c r="F43" s="539">
        <v>0</v>
      </c>
      <c r="G43" s="539">
        <v>0</v>
      </c>
      <c r="H43" s="529">
        <f t="shared" si="0"/>
        <v>8798</v>
      </c>
      <c r="I43" s="539">
        <v>0</v>
      </c>
      <c r="J43" s="539">
        <v>0</v>
      </c>
      <c r="K43" s="539">
        <v>0</v>
      </c>
      <c r="L43" s="539">
        <v>0</v>
      </c>
      <c r="M43" s="529">
        <f t="shared" si="1"/>
        <v>0</v>
      </c>
      <c r="N43" s="569">
        <v>99125</v>
      </c>
      <c r="O43" s="569"/>
      <c r="P43" s="539">
        <v>0</v>
      </c>
      <c r="Q43" s="539">
        <v>0</v>
      </c>
      <c r="R43" s="530">
        <f t="shared" si="2"/>
        <v>99125</v>
      </c>
      <c r="S43" s="531">
        <f t="shared" si="3"/>
        <v>107923</v>
      </c>
    </row>
    <row r="44" spans="1:19" ht="19.149999999999999" customHeight="1">
      <c r="A44" s="790"/>
      <c r="B44" s="786"/>
      <c r="C44" s="247" t="s">
        <v>400</v>
      </c>
      <c r="D44" s="569"/>
      <c r="E44" s="569"/>
      <c r="F44" s="539">
        <v>0</v>
      </c>
      <c r="G44" s="539">
        <v>0</v>
      </c>
      <c r="H44" s="529">
        <f t="shared" si="0"/>
        <v>0</v>
      </c>
      <c r="I44" s="539">
        <v>0</v>
      </c>
      <c r="J44" s="539">
        <v>0</v>
      </c>
      <c r="K44" s="539">
        <v>0</v>
      </c>
      <c r="L44" s="539">
        <v>0</v>
      </c>
      <c r="M44" s="529">
        <f t="shared" si="1"/>
        <v>0</v>
      </c>
      <c r="N44" s="569"/>
      <c r="O44" s="569"/>
      <c r="P44" s="539">
        <v>0</v>
      </c>
      <c r="Q44" s="539">
        <v>0</v>
      </c>
      <c r="R44" s="530">
        <f t="shared" si="2"/>
        <v>0</v>
      </c>
      <c r="S44" s="531">
        <f t="shared" si="3"/>
        <v>0</v>
      </c>
    </row>
    <row r="45" spans="1:19" ht="19.149999999999999" customHeight="1">
      <c r="A45" s="790"/>
      <c r="B45" s="784" t="s">
        <v>156</v>
      </c>
      <c r="C45" s="247" t="s">
        <v>3</v>
      </c>
      <c r="D45" s="569"/>
      <c r="E45" s="569"/>
      <c r="F45" s="539">
        <v>0</v>
      </c>
      <c r="G45" s="539">
        <v>0</v>
      </c>
      <c r="H45" s="529">
        <f t="shared" si="0"/>
        <v>0</v>
      </c>
      <c r="I45" s="539">
        <v>0</v>
      </c>
      <c r="J45" s="539">
        <v>0</v>
      </c>
      <c r="K45" s="539">
        <v>0</v>
      </c>
      <c r="L45" s="539">
        <v>0</v>
      </c>
      <c r="M45" s="529">
        <f t="shared" si="1"/>
        <v>0</v>
      </c>
      <c r="N45" s="569">
        <v>5957</v>
      </c>
      <c r="O45" s="569"/>
      <c r="P45" s="539">
        <v>0</v>
      </c>
      <c r="Q45" s="539">
        <v>0</v>
      </c>
      <c r="R45" s="530">
        <f t="shared" si="2"/>
        <v>5957</v>
      </c>
      <c r="S45" s="531">
        <f t="shared" si="3"/>
        <v>5957</v>
      </c>
    </row>
    <row r="46" spans="1:19" ht="19.149999999999999" customHeight="1">
      <c r="A46" s="790"/>
      <c r="B46" s="785"/>
      <c r="C46" s="247" t="s">
        <v>9</v>
      </c>
      <c r="D46" s="569"/>
      <c r="E46" s="569"/>
      <c r="F46" s="539">
        <v>0</v>
      </c>
      <c r="G46" s="539">
        <v>0</v>
      </c>
      <c r="H46" s="529">
        <f t="shared" si="0"/>
        <v>0</v>
      </c>
      <c r="I46" s="539">
        <v>0</v>
      </c>
      <c r="J46" s="539">
        <v>0</v>
      </c>
      <c r="K46" s="539">
        <v>0</v>
      </c>
      <c r="L46" s="539">
        <v>0</v>
      </c>
      <c r="M46" s="529">
        <f t="shared" si="1"/>
        <v>0</v>
      </c>
      <c r="N46" s="569"/>
      <c r="O46" s="569"/>
      <c r="P46" s="539">
        <v>0</v>
      </c>
      <c r="Q46" s="539">
        <v>0</v>
      </c>
      <c r="R46" s="530">
        <f t="shared" si="2"/>
        <v>0</v>
      </c>
      <c r="S46" s="531">
        <f t="shared" si="3"/>
        <v>0</v>
      </c>
    </row>
    <row r="47" spans="1:19" ht="19.149999999999999" customHeight="1">
      <c r="A47" s="790"/>
      <c r="B47" s="786"/>
      <c r="C47" s="247" t="s">
        <v>400</v>
      </c>
      <c r="D47" s="569"/>
      <c r="E47" s="569"/>
      <c r="F47" s="539">
        <v>0</v>
      </c>
      <c r="G47" s="539">
        <v>0</v>
      </c>
      <c r="H47" s="529">
        <f t="shared" si="0"/>
        <v>0</v>
      </c>
      <c r="I47" s="539">
        <v>0</v>
      </c>
      <c r="J47" s="539">
        <v>0</v>
      </c>
      <c r="K47" s="539">
        <v>0</v>
      </c>
      <c r="L47" s="539">
        <v>0</v>
      </c>
      <c r="M47" s="529">
        <f t="shared" si="1"/>
        <v>0</v>
      </c>
      <c r="N47" s="569"/>
      <c r="O47" s="569"/>
      <c r="P47" s="539">
        <v>0</v>
      </c>
      <c r="Q47" s="539">
        <v>0</v>
      </c>
      <c r="R47" s="530">
        <f t="shared" si="2"/>
        <v>0</v>
      </c>
      <c r="S47" s="531">
        <f t="shared" si="3"/>
        <v>0</v>
      </c>
    </row>
    <row r="48" spans="1:19" ht="19.149999999999999" customHeight="1">
      <c r="A48" s="790"/>
      <c r="B48" s="784" t="s">
        <v>157</v>
      </c>
      <c r="C48" s="247" t="s">
        <v>3</v>
      </c>
      <c r="D48" s="569">
        <v>35500</v>
      </c>
      <c r="E48" s="569"/>
      <c r="F48" s="539">
        <v>0</v>
      </c>
      <c r="G48" s="539">
        <v>0</v>
      </c>
      <c r="H48" s="529">
        <f t="shared" si="0"/>
        <v>35500</v>
      </c>
      <c r="I48" s="539">
        <v>0</v>
      </c>
      <c r="J48" s="539">
        <v>0</v>
      </c>
      <c r="K48" s="539">
        <v>0</v>
      </c>
      <c r="L48" s="539">
        <v>0</v>
      </c>
      <c r="M48" s="529">
        <f t="shared" si="1"/>
        <v>0</v>
      </c>
      <c r="N48" s="569">
        <v>0</v>
      </c>
      <c r="O48" s="569"/>
      <c r="P48" s="539">
        <v>0</v>
      </c>
      <c r="Q48" s="539">
        <v>0</v>
      </c>
      <c r="R48" s="530">
        <f t="shared" si="2"/>
        <v>0</v>
      </c>
      <c r="S48" s="531">
        <f t="shared" si="3"/>
        <v>35500</v>
      </c>
    </row>
    <row r="49" spans="1:19" ht="19.149999999999999" customHeight="1">
      <c r="A49" s="790"/>
      <c r="B49" s="785"/>
      <c r="C49" s="247" t="s">
        <v>9</v>
      </c>
      <c r="D49" s="569">
        <v>15500</v>
      </c>
      <c r="E49" s="569"/>
      <c r="F49" s="539">
        <v>0</v>
      </c>
      <c r="G49" s="539">
        <v>0</v>
      </c>
      <c r="H49" s="529">
        <f t="shared" si="0"/>
        <v>15500</v>
      </c>
      <c r="I49" s="539">
        <v>0</v>
      </c>
      <c r="J49" s="539">
        <v>0</v>
      </c>
      <c r="K49" s="539">
        <v>0</v>
      </c>
      <c r="L49" s="539">
        <v>0</v>
      </c>
      <c r="M49" s="529">
        <f t="shared" si="1"/>
        <v>0</v>
      </c>
      <c r="N49" s="569">
        <v>15500</v>
      </c>
      <c r="O49" s="569"/>
      <c r="P49" s="539">
        <v>0</v>
      </c>
      <c r="Q49" s="539">
        <v>0</v>
      </c>
      <c r="R49" s="530">
        <f t="shared" si="2"/>
        <v>15500</v>
      </c>
      <c r="S49" s="531">
        <f t="shared" si="3"/>
        <v>31000</v>
      </c>
    </row>
    <row r="50" spans="1:19" ht="19.149999999999999" customHeight="1">
      <c r="A50" s="790"/>
      <c r="B50" s="786"/>
      <c r="C50" s="247" t="s">
        <v>400</v>
      </c>
      <c r="D50" s="569"/>
      <c r="E50" s="569"/>
      <c r="F50" s="539">
        <v>0</v>
      </c>
      <c r="G50" s="539">
        <v>0</v>
      </c>
      <c r="H50" s="529">
        <f t="shared" si="0"/>
        <v>0</v>
      </c>
      <c r="I50" s="539">
        <v>0</v>
      </c>
      <c r="J50" s="539">
        <v>0</v>
      </c>
      <c r="K50" s="539">
        <v>0</v>
      </c>
      <c r="L50" s="539">
        <v>0</v>
      </c>
      <c r="M50" s="529">
        <f t="shared" si="1"/>
        <v>0</v>
      </c>
      <c r="N50" s="569"/>
      <c r="O50" s="569"/>
      <c r="P50" s="539">
        <v>0</v>
      </c>
      <c r="Q50" s="539">
        <v>0</v>
      </c>
      <c r="R50" s="530">
        <f t="shared" si="2"/>
        <v>0</v>
      </c>
      <c r="S50" s="531">
        <f t="shared" si="3"/>
        <v>0</v>
      </c>
    </row>
    <row r="51" spans="1:19" ht="19.149999999999999" customHeight="1">
      <c r="A51" s="790"/>
      <c r="B51" s="784" t="s">
        <v>158</v>
      </c>
      <c r="C51" s="247" t="s">
        <v>3</v>
      </c>
      <c r="D51" s="569"/>
      <c r="E51" s="569"/>
      <c r="F51" s="539">
        <v>0</v>
      </c>
      <c r="G51" s="539">
        <v>0</v>
      </c>
      <c r="H51" s="529">
        <f t="shared" si="0"/>
        <v>0</v>
      </c>
      <c r="I51" s="539">
        <v>0</v>
      </c>
      <c r="J51" s="539">
        <v>0</v>
      </c>
      <c r="K51" s="539">
        <v>0</v>
      </c>
      <c r="L51" s="539">
        <v>0</v>
      </c>
      <c r="M51" s="529">
        <f t="shared" si="1"/>
        <v>0</v>
      </c>
      <c r="N51" s="569">
        <v>7293</v>
      </c>
      <c r="O51" s="569"/>
      <c r="P51" s="539">
        <v>0</v>
      </c>
      <c r="Q51" s="539">
        <v>0</v>
      </c>
      <c r="R51" s="530">
        <f t="shared" si="2"/>
        <v>7293</v>
      </c>
      <c r="S51" s="531">
        <f t="shared" si="3"/>
        <v>7293</v>
      </c>
    </row>
    <row r="52" spans="1:19" ht="19.149999999999999" customHeight="1">
      <c r="A52" s="790"/>
      <c r="B52" s="785"/>
      <c r="C52" s="247" t="s">
        <v>9</v>
      </c>
      <c r="D52" s="569"/>
      <c r="E52" s="569"/>
      <c r="F52" s="539">
        <v>0</v>
      </c>
      <c r="G52" s="539">
        <v>0</v>
      </c>
      <c r="H52" s="529">
        <f t="shared" si="0"/>
        <v>0</v>
      </c>
      <c r="I52" s="539">
        <v>0</v>
      </c>
      <c r="J52" s="539">
        <v>0</v>
      </c>
      <c r="K52" s="539">
        <v>0</v>
      </c>
      <c r="L52" s="539">
        <v>0</v>
      </c>
      <c r="M52" s="529">
        <f t="shared" si="1"/>
        <v>0</v>
      </c>
      <c r="N52" s="569"/>
      <c r="O52" s="569"/>
      <c r="P52" s="539">
        <v>0</v>
      </c>
      <c r="Q52" s="539">
        <v>0</v>
      </c>
      <c r="R52" s="530">
        <f t="shared" si="2"/>
        <v>0</v>
      </c>
      <c r="S52" s="531">
        <f t="shared" si="3"/>
        <v>0</v>
      </c>
    </row>
    <row r="53" spans="1:19" ht="19.149999999999999" customHeight="1">
      <c r="A53" s="790"/>
      <c r="B53" s="786"/>
      <c r="C53" s="247" t="s">
        <v>400</v>
      </c>
      <c r="D53" s="569"/>
      <c r="E53" s="569"/>
      <c r="F53" s="539">
        <v>0</v>
      </c>
      <c r="G53" s="539">
        <v>0</v>
      </c>
      <c r="H53" s="529">
        <f t="shared" si="0"/>
        <v>0</v>
      </c>
      <c r="I53" s="539">
        <v>0</v>
      </c>
      <c r="J53" s="539">
        <v>0</v>
      </c>
      <c r="K53" s="539">
        <v>0</v>
      </c>
      <c r="L53" s="539">
        <v>0</v>
      </c>
      <c r="M53" s="529">
        <f t="shared" si="1"/>
        <v>0</v>
      </c>
      <c r="N53" s="569"/>
      <c r="O53" s="569"/>
      <c r="P53" s="539">
        <v>0</v>
      </c>
      <c r="Q53" s="539">
        <v>0</v>
      </c>
      <c r="R53" s="530">
        <f t="shared" si="2"/>
        <v>0</v>
      </c>
      <c r="S53" s="531">
        <f t="shared" si="3"/>
        <v>0</v>
      </c>
    </row>
    <row r="54" spans="1:19" ht="19.149999999999999" customHeight="1">
      <c r="A54" s="790"/>
      <c r="B54" s="784" t="s">
        <v>50</v>
      </c>
      <c r="C54" s="247" t="s">
        <v>3</v>
      </c>
      <c r="D54" s="569"/>
      <c r="E54" s="569"/>
      <c r="F54" s="539">
        <v>0</v>
      </c>
      <c r="G54" s="539">
        <v>0</v>
      </c>
      <c r="H54" s="529">
        <f t="shared" si="0"/>
        <v>0</v>
      </c>
      <c r="I54" s="539">
        <v>0</v>
      </c>
      <c r="J54" s="539">
        <v>0</v>
      </c>
      <c r="K54" s="539">
        <v>0</v>
      </c>
      <c r="L54" s="539">
        <v>0</v>
      </c>
      <c r="M54" s="529">
        <f t="shared" si="1"/>
        <v>0</v>
      </c>
      <c r="N54" s="569">
        <v>335500</v>
      </c>
      <c r="O54" s="569"/>
      <c r="P54" s="539">
        <v>0</v>
      </c>
      <c r="Q54" s="539">
        <v>0</v>
      </c>
      <c r="R54" s="530">
        <f t="shared" si="2"/>
        <v>335500</v>
      </c>
      <c r="S54" s="531">
        <f t="shared" si="3"/>
        <v>335500</v>
      </c>
    </row>
    <row r="55" spans="1:19" ht="19.149999999999999" customHeight="1">
      <c r="A55" s="790"/>
      <c r="B55" s="785"/>
      <c r="C55" s="247" t="s">
        <v>9</v>
      </c>
      <c r="D55" s="569">
        <v>0</v>
      </c>
      <c r="E55" s="569"/>
      <c r="F55" s="539">
        <v>0</v>
      </c>
      <c r="G55" s="539">
        <v>0</v>
      </c>
      <c r="H55" s="529">
        <f t="shared" si="0"/>
        <v>0</v>
      </c>
      <c r="I55" s="539">
        <v>0</v>
      </c>
      <c r="J55" s="539">
        <v>0</v>
      </c>
      <c r="K55" s="539">
        <v>0</v>
      </c>
      <c r="L55" s="539">
        <v>0</v>
      </c>
      <c r="M55" s="529">
        <f t="shared" si="1"/>
        <v>0</v>
      </c>
      <c r="N55" s="569"/>
      <c r="O55" s="569"/>
      <c r="P55" s="539">
        <v>0</v>
      </c>
      <c r="Q55" s="539">
        <v>0</v>
      </c>
      <c r="R55" s="530">
        <f t="shared" si="2"/>
        <v>0</v>
      </c>
      <c r="S55" s="531">
        <f t="shared" si="3"/>
        <v>0</v>
      </c>
    </row>
    <row r="56" spans="1:19" ht="19.149999999999999" customHeight="1">
      <c r="A56" s="790"/>
      <c r="B56" s="786"/>
      <c r="C56" s="247" t="s">
        <v>400</v>
      </c>
      <c r="D56" s="569"/>
      <c r="E56" s="569"/>
      <c r="F56" s="539">
        <v>0</v>
      </c>
      <c r="G56" s="539">
        <v>0</v>
      </c>
      <c r="H56" s="529">
        <f t="shared" si="0"/>
        <v>0</v>
      </c>
      <c r="I56" s="539">
        <v>0</v>
      </c>
      <c r="J56" s="539">
        <v>0</v>
      </c>
      <c r="K56" s="539">
        <v>0</v>
      </c>
      <c r="L56" s="539">
        <v>0</v>
      </c>
      <c r="M56" s="529">
        <f t="shared" si="1"/>
        <v>0</v>
      </c>
      <c r="N56" s="569"/>
      <c r="O56" s="569"/>
      <c r="P56" s="539">
        <v>0</v>
      </c>
      <c r="Q56" s="539">
        <v>0</v>
      </c>
      <c r="R56" s="530">
        <f t="shared" si="2"/>
        <v>0</v>
      </c>
      <c r="S56" s="531">
        <f t="shared" si="3"/>
        <v>0</v>
      </c>
    </row>
    <row r="57" spans="1:19" ht="19.149999999999999" customHeight="1">
      <c r="A57" s="790"/>
      <c r="B57" s="781" t="s">
        <v>4</v>
      </c>
      <c r="C57" s="250" t="s">
        <v>3</v>
      </c>
      <c r="D57" s="529">
        <f>D36+D39+D42+D45+D48+D51+D54</f>
        <v>35500</v>
      </c>
      <c r="E57" s="529">
        <f t="shared" ref="E57:Q57" si="12">E36+E39+E42+E45+E48+E51+E54</f>
        <v>0</v>
      </c>
      <c r="F57" s="529">
        <f t="shared" si="12"/>
        <v>0</v>
      </c>
      <c r="G57" s="529">
        <f t="shared" si="12"/>
        <v>0</v>
      </c>
      <c r="H57" s="529">
        <f t="shared" si="12"/>
        <v>35500</v>
      </c>
      <c r="I57" s="529">
        <f t="shared" si="12"/>
        <v>0</v>
      </c>
      <c r="J57" s="529">
        <f t="shared" si="12"/>
        <v>0</v>
      </c>
      <c r="K57" s="529">
        <f t="shared" si="12"/>
        <v>0</v>
      </c>
      <c r="L57" s="529">
        <f t="shared" si="12"/>
        <v>0</v>
      </c>
      <c r="M57" s="529">
        <f t="shared" si="12"/>
        <v>0</v>
      </c>
      <c r="N57" s="529">
        <f t="shared" si="12"/>
        <v>1475712</v>
      </c>
      <c r="O57" s="529">
        <f t="shared" si="12"/>
        <v>0</v>
      </c>
      <c r="P57" s="529">
        <f t="shared" si="12"/>
        <v>0</v>
      </c>
      <c r="Q57" s="529">
        <f t="shared" si="12"/>
        <v>0</v>
      </c>
      <c r="R57" s="530">
        <f t="shared" si="2"/>
        <v>1475712</v>
      </c>
      <c r="S57" s="531">
        <f t="shared" si="3"/>
        <v>1511212</v>
      </c>
    </row>
    <row r="58" spans="1:19" ht="19.149999999999999" customHeight="1">
      <c r="A58" s="790"/>
      <c r="B58" s="787"/>
      <c r="C58" s="250" t="s">
        <v>9</v>
      </c>
      <c r="D58" s="529">
        <f t="shared" ref="D58:G59" si="13">D37+D40+D43+D46+D49+D52+D55</f>
        <v>36000</v>
      </c>
      <c r="E58" s="529">
        <f t="shared" ref="E58:Q58" si="14">E37+E40+E43+E46+E49+E52+E55</f>
        <v>8798</v>
      </c>
      <c r="F58" s="529">
        <f t="shared" si="14"/>
        <v>0</v>
      </c>
      <c r="G58" s="529">
        <f t="shared" si="14"/>
        <v>0</v>
      </c>
      <c r="H58" s="529">
        <f t="shared" si="14"/>
        <v>44798</v>
      </c>
      <c r="I58" s="529">
        <f t="shared" si="14"/>
        <v>0</v>
      </c>
      <c r="J58" s="529">
        <f t="shared" si="14"/>
        <v>0</v>
      </c>
      <c r="K58" s="529">
        <f t="shared" si="14"/>
        <v>0</v>
      </c>
      <c r="L58" s="529">
        <f t="shared" si="14"/>
        <v>0</v>
      </c>
      <c r="M58" s="529">
        <f t="shared" si="14"/>
        <v>0</v>
      </c>
      <c r="N58" s="529">
        <f t="shared" si="14"/>
        <v>177489</v>
      </c>
      <c r="O58" s="529">
        <f t="shared" si="14"/>
        <v>0</v>
      </c>
      <c r="P58" s="529">
        <f t="shared" si="14"/>
        <v>0</v>
      </c>
      <c r="Q58" s="529">
        <f t="shared" si="14"/>
        <v>0</v>
      </c>
      <c r="R58" s="530">
        <f t="shared" si="2"/>
        <v>177489</v>
      </c>
      <c r="S58" s="531">
        <f t="shared" si="3"/>
        <v>222287</v>
      </c>
    </row>
    <row r="59" spans="1:19" ht="19.149999999999999" customHeight="1" thickBot="1">
      <c r="A59" s="791"/>
      <c r="B59" s="788"/>
      <c r="C59" s="250" t="s">
        <v>400</v>
      </c>
      <c r="D59" s="529">
        <f t="shared" si="13"/>
        <v>0</v>
      </c>
      <c r="E59" s="529">
        <f t="shared" si="13"/>
        <v>0</v>
      </c>
      <c r="F59" s="529">
        <f t="shared" si="13"/>
        <v>0</v>
      </c>
      <c r="G59" s="529">
        <f t="shared" si="13"/>
        <v>0</v>
      </c>
      <c r="H59" s="529">
        <f t="shared" ref="H59:L59" si="15">H38+H41+H44+H47+H50+H53+H56</f>
        <v>0</v>
      </c>
      <c r="I59" s="529">
        <f t="shared" si="15"/>
        <v>0</v>
      </c>
      <c r="J59" s="529">
        <f t="shared" si="15"/>
        <v>0</v>
      </c>
      <c r="K59" s="529">
        <f t="shared" si="15"/>
        <v>0</v>
      </c>
      <c r="L59" s="529">
        <f t="shared" si="15"/>
        <v>0</v>
      </c>
      <c r="M59" s="529">
        <f t="shared" ref="M59:Q59" si="16">M38+M41+M44+M47+M50+M53+M56</f>
        <v>0</v>
      </c>
      <c r="N59" s="529">
        <f t="shared" si="16"/>
        <v>0</v>
      </c>
      <c r="O59" s="529">
        <f t="shared" si="16"/>
        <v>0</v>
      </c>
      <c r="P59" s="529">
        <f t="shared" si="16"/>
        <v>0</v>
      </c>
      <c r="Q59" s="529">
        <f t="shared" si="16"/>
        <v>0</v>
      </c>
      <c r="R59" s="530">
        <f t="shared" si="2"/>
        <v>0</v>
      </c>
      <c r="S59" s="534">
        <f t="shared" si="3"/>
        <v>0</v>
      </c>
    </row>
    <row r="60" spans="1:19" ht="19.149999999999999" customHeight="1">
      <c r="A60" s="789" t="s">
        <v>95</v>
      </c>
      <c r="B60" s="783" t="s">
        <v>48</v>
      </c>
      <c r="C60" s="247" t="s">
        <v>3</v>
      </c>
      <c r="D60" s="569"/>
      <c r="E60" s="580">
        <v>0</v>
      </c>
      <c r="F60" s="539">
        <v>0</v>
      </c>
      <c r="G60" s="539">
        <v>0</v>
      </c>
      <c r="H60" s="529">
        <f>SUM(D60:G60)</f>
        <v>0</v>
      </c>
      <c r="I60" s="539">
        <v>0</v>
      </c>
      <c r="J60" s="539">
        <v>0</v>
      </c>
      <c r="K60" s="539">
        <v>0</v>
      </c>
      <c r="L60" s="539">
        <v>0</v>
      </c>
      <c r="M60" s="529">
        <f>SUM(I60:L60)</f>
        <v>0</v>
      </c>
      <c r="N60" s="569">
        <v>0</v>
      </c>
      <c r="O60" s="581"/>
      <c r="P60" s="581"/>
      <c r="Q60" s="569"/>
      <c r="R60" s="530">
        <f>SUM(N60:Q60)</f>
        <v>0</v>
      </c>
      <c r="S60" s="528">
        <f t="shared" si="3"/>
        <v>0</v>
      </c>
    </row>
    <row r="61" spans="1:19" ht="19.149999999999999" customHeight="1">
      <c r="A61" s="790"/>
      <c r="B61" s="797"/>
      <c r="C61" s="247" t="s">
        <v>9</v>
      </c>
      <c r="D61" s="569"/>
      <c r="E61" s="580"/>
      <c r="F61" s="539">
        <v>0</v>
      </c>
      <c r="G61" s="539">
        <v>0</v>
      </c>
      <c r="H61" s="529">
        <f t="shared" ref="H61:H68" si="17">SUM(D61:G61)</f>
        <v>0</v>
      </c>
      <c r="I61" s="539">
        <v>0</v>
      </c>
      <c r="J61" s="539">
        <v>0</v>
      </c>
      <c r="K61" s="539">
        <v>0</v>
      </c>
      <c r="L61" s="539">
        <v>0</v>
      </c>
      <c r="M61" s="529">
        <f t="shared" ref="M61:M68" si="18">SUM(I61:L61)</f>
        <v>0</v>
      </c>
      <c r="N61" s="569">
        <v>0</v>
      </c>
      <c r="O61" s="581"/>
      <c r="P61" s="581"/>
      <c r="Q61" s="569"/>
      <c r="R61" s="530">
        <f t="shared" ref="R61:R68" si="19">SUM(N61:Q61)</f>
        <v>0</v>
      </c>
      <c r="S61" s="531">
        <f t="shared" si="3"/>
        <v>0</v>
      </c>
    </row>
    <row r="62" spans="1:19" ht="19.149999999999999" customHeight="1">
      <c r="A62" s="790"/>
      <c r="B62" s="798"/>
      <c r="C62" s="247" t="s">
        <v>400</v>
      </c>
      <c r="D62" s="569"/>
      <c r="E62" s="580"/>
      <c r="F62" s="539">
        <v>0</v>
      </c>
      <c r="G62" s="539">
        <v>0</v>
      </c>
      <c r="H62" s="529">
        <f t="shared" si="17"/>
        <v>0</v>
      </c>
      <c r="I62" s="539">
        <v>0</v>
      </c>
      <c r="J62" s="539">
        <v>0</v>
      </c>
      <c r="K62" s="539">
        <v>0</v>
      </c>
      <c r="L62" s="539">
        <v>0</v>
      </c>
      <c r="M62" s="529">
        <f t="shared" si="18"/>
        <v>0</v>
      </c>
      <c r="N62" s="569"/>
      <c r="O62" s="581"/>
      <c r="P62" s="581"/>
      <c r="Q62" s="569"/>
      <c r="R62" s="530">
        <f t="shared" si="19"/>
        <v>0</v>
      </c>
      <c r="S62" s="531">
        <f t="shared" si="3"/>
        <v>0</v>
      </c>
    </row>
    <row r="63" spans="1:19" ht="19.149999999999999" customHeight="1">
      <c r="A63" s="790"/>
      <c r="B63" s="783" t="s">
        <v>33</v>
      </c>
      <c r="C63" s="247" t="s">
        <v>3</v>
      </c>
      <c r="D63" s="569"/>
      <c r="E63" s="569">
        <v>0</v>
      </c>
      <c r="F63" s="539">
        <v>0</v>
      </c>
      <c r="G63" s="539">
        <v>0</v>
      </c>
      <c r="H63" s="529">
        <f t="shared" si="17"/>
        <v>0</v>
      </c>
      <c r="I63" s="539">
        <v>0</v>
      </c>
      <c r="J63" s="539">
        <v>0</v>
      </c>
      <c r="K63" s="539">
        <v>0</v>
      </c>
      <c r="L63" s="539">
        <v>0</v>
      </c>
      <c r="M63" s="529">
        <f t="shared" si="18"/>
        <v>0</v>
      </c>
      <c r="N63" s="569"/>
      <c r="O63" s="581">
        <v>0</v>
      </c>
      <c r="P63" s="581"/>
      <c r="Q63" s="569"/>
      <c r="R63" s="530">
        <f t="shared" si="19"/>
        <v>0</v>
      </c>
      <c r="S63" s="531">
        <f t="shared" si="3"/>
        <v>0</v>
      </c>
    </row>
    <row r="64" spans="1:19" ht="19.149999999999999" customHeight="1">
      <c r="A64" s="790"/>
      <c r="B64" s="797"/>
      <c r="C64" s="247" t="s">
        <v>9</v>
      </c>
      <c r="D64" s="569">
        <v>605</v>
      </c>
      <c r="E64" s="569">
        <v>0</v>
      </c>
      <c r="F64" s="539">
        <v>0</v>
      </c>
      <c r="G64" s="539">
        <v>0</v>
      </c>
      <c r="H64" s="529">
        <f t="shared" si="17"/>
        <v>605</v>
      </c>
      <c r="I64" s="539">
        <v>0</v>
      </c>
      <c r="J64" s="539">
        <v>0</v>
      </c>
      <c r="K64" s="539">
        <v>0</v>
      </c>
      <c r="L64" s="539">
        <v>0</v>
      </c>
      <c r="M64" s="529">
        <f t="shared" si="18"/>
        <v>0</v>
      </c>
      <c r="N64" s="569">
        <v>35000</v>
      </c>
      <c r="O64" s="581">
        <v>0</v>
      </c>
      <c r="P64" s="569">
        <v>0</v>
      </c>
      <c r="Q64" s="569">
        <v>0</v>
      </c>
      <c r="R64" s="530">
        <f t="shared" si="19"/>
        <v>35000</v>
      </c>
      <c r="S64" s="531">
        <f t="shared" si="3"/>
        <v>35605</v>
      </c>
    </row>
    <row r="65" spans="1:19" ht="19.149999999999999" customHeight="1">
      <c r="A65" s="790"/>
      <c r="B65" s="798"/>
      <c r="C65" s="247" t="s">
        <v>400</v>
      </c>
      <c r="D65" s="569"/>
      <c r="E65" s="569"/>
      <c r="F65" s="539">
        <v>0</v>
      </c>
      <c r="G65" s="539">
        <v>0</v>
      </c>
      <c r="H65" s="529">
        <f t="shared" si="17"/>
        <v>0</v>
      </c>
      <c r="I65" s="539">
        <v>0</v>
      </c>
      <c r="J65" s="539">
        <v>0</v>
      </c>
      <c r="K65" s="539">
        <v>0</v>
      </c>
      <c r="L65" s="539">
        <v>0</v>
      </c>
      <c r="M65" s="529">
        <f t="shared" si="18"/>
        <v>0</v>
      </c>
      <c r="N65" s="569"/>
      <c r="O65" s="581">
        <v>0</v>
      </c>
      <c r="P65" s="581"/>
      <c r="Q65" s="569"/>
      <c r="R65" s="530">
        <f t="shared" si="19"/>
        <v>0</v>
      </c>
      <c r="S65" s="531">
        <f t="shared" si="3"/>
        <v>0</v>
      </c>
    </row>
    <row r="66" spans="1:19" ht="19.149999999999999" customHeight="1">
      <c r="A66" s="790"/>
      <c r="B66" s="783" t="s">
        <v>159</v>
      </c>
      <c r="C66" s="247" t="s">
        <v>3</v>
      </c>
      <c r="D66" s="569">
        <v>2350</v>
      </c>
      <c r="E66" s="569"/>
      <c r="F66" s="539">
        <v>0</v>
      </c>
      <c r="G66" s="539">
        <v>0</v>
      </c>
      <c r="H66" s="529">
        <f t="shared" si="17"/>
        <v>2350</v>
      </c>
      <c r="I66" s="539">
        <v>0</v>
      </c>
      <c r="J66" s="539">
        <v>0</v>
      </c>
      <c r="K66" s="539">
        <v>0</v>
      </c>
      <c r="L66" s="539">
        <v>0</v>
      </c>
      <c r="M66" s="529">
        <f t="shared" si="18"/>
        <v>0</v>
      </c>
      <c r="N66" s="569">
        <v>187458</v>
      </c>
      <c r="O66" s="569">
        <v>0</v>
      </c>
      <c r="P66" s="569">
        <v>0</v>
      </c>
      <c r="Q66" s="569">
        <v>0</v>
      </c>
      <c r="R66" s="530">
        <f t="shared" si="19"/>
        <v>187458</v>
      </c>
      <c r="S66" s="531">
        <f t="shared" si="3"/>
        <v>189808</v>
      </c>
    </row>
    <row r="67" spans="1:19" ht="19.149999999999999" customHeight="1">
      <c r="A67" s="790"/>
      <c r="B67" s="797"/>
      <c r="C67" s="247" t="s">
        <v>9</v>
      </c>
      <c r="D67" s="569">
        <v>550</v>
      </c>
      <c r="E67" s="569"/>
      <c r="F67" s="539">
        <v>0</v>
      </c>
      <c r="G67" s="539">
        <v>0</v>
      </c>
      <c r="H67" s="529">
        <f t="shared" si="17"/>
        <v>550</v>
      </c>
      <c r="I67" s="539">
        <v>0</v>
      </c>
      <c r="J67" s="539">
        <v>0</v>
      </c>
      <c r="K67" s="539">
        <v>0</v>
      </c>
      <c r="L67" s="539">
        <v>0</v>
      </c>
      <c r="M67" s="529">
        <f t="shared" si="18"/>
        <v>0</v>
      </c>
      <c r="N67" s="569">
        <v>3000</v>
      </c>
      <c r="O67" s="569">
        <v>0</v>
      </c>
      <c r="P67" s="569">
        <v>0</v>
      </c>
      <c r="Q67" s="569">
        <v>0</v>
      </c>
      <c r="R67" s="530">
        <f t="shared" si="19"/>
        <v>3000</v>
      </c>
      <c r="S67" s="531">
        <f t="shared" si="3"/>
        <v>3550</v>
      </c>
    </row>
    <row r="68" spans="1:19" ht="19.149999999999999" customHeight="1">
      <c r="A68" s="790"/>
      <c r="B68" s="798"/>
      <c r="C68" s="247" t="s">
        <v>400</v>
      </c>
      <c r="D68" s="569"/>
      <c r="E68" s="569"/>
      <c r="F68" s="539">
        <v>0</v>
      </c>
      <c r="G68" s="539">
        <v>0</v>
      </c>
      <c r="H68" s="529">
        <f t="shared" si="17"/>
        <v>0</v>
      </c>
      <c r="I68" s="539">
        <v>0</v>
      </c>
      <c r="J68" s="539">
        <v>0</v>
      </c>
      <c r="K68" s="539">
        <v>0</v>
      </c>
      <c r="L68" s="539">
        <v>0</v>
      </c>
      <c r="M68" s="529">
        <f t="shared" si="18"/>
        <v>0</v>
      </c>
      <c r="N68" s="569"/>
      <c r="O68" s="569">
        <v>0</v>
      </c>
      <c r="P68" s="569"/>
      <c r="Q68" s="569"/>
      <c r="R68" s="530">
        <f t="shared" si="19"/>
        <v>0</v>
      </c>
      <c r="S68" s="531">
        <f t="shared" si="3"/>
        <v>0</v>
      </c>
    </row>
    <row r="69" spans="1:19" ht="19.149999999999999" customHeight="1">
      <c r="A69" s="790"/>
      <c r="B69" s="781" t="s">
        <v>4</v>
      </c>
      <c r="C69" s="250" t="s">
        <v>3</v>
      </c>
      <c r="D69" s="529">
        <f t="shared" ref="D69:Q69" si="20">D60+D63+D66</f>
        <v>2350</v>
      </c>
      <c r="E69" s="529">
        <f t="shared" si="20"/>
        <v>0</v>
      </c>
      <c r="F69" s="529">
        <f t="shared" si="20"/>
        <v>0</v>
      </c>
      <c r="G69" s="529">
        <f t="shared" si="20"/>
        <v>0</v>
      </c>
      <c r="H69" s="529">
        <f t="shared" si="20"/>
        <v>2350</v>
      </c>
      <c r="I69" s="529">
        <f t="shared" si="20"/>
        <v>0</v>
      </c>
      <c r="J69" s="529">
        <f t="shared" si="20"/>
        <v>0</v>
      </c>
      <c r="K69" s="529">
        <f t="shared" si="20"/>
        <v>0</v>
      </c>
      <c r="L69" s="529">
        <f t="shared" si="20"/>
        <v>0</v>
      </c>
      <c r="M69" s="529">
        <f t="shared" si="20"/>
        <v>0</v>
      </c>
      <c r="N69" s="529">
        <f>N60+N63+N66</f>
        <v>187458</v>
      </c>
      <c r="O69" s="529">
        <f t="shared" si="20"/>
        <v>0</v>
      </c>
      <c r="P69" s="529">
        <f t="shared" si="20"/>
        <v>0</v>
      </c>
      <c r="Q69" s="529">
        <f t="shared" si="20"/>
        <v>0</v>
      </c>
      <c r="R69" s="530">
        <f t="shared" si="2"/>
        <v>187458</v>
      </c>
      <c r="S69" s="531">
        <f t="shared" si="3"/>
        <v>189808</v>
      </c>
    </row>
    <row r="70" spans="1:19" ht="19.149999999999999" customHeight="1">
      <c r="A70" s="790"/>
      <c r="B70" s="787"/>
      <c r="C70" s="250" t="s">
        <v>9</v>
      </c>
      <c r="D70" s="529">
        <f>D61+D64+D67</f>
        <v>1155</v>
      </c>
      <c r="E70" s="529">
        <f>E61+E64+E67</f>
        <v>0</v>
      </c>
      <c r="F70" s="529">
        <f>F61+F64+F67</f>
        <v>0</v>
      </c>
      <c r="G70" s="529">
        <f>G61+G64+G67</f>
        <v>0</v>
      </c>
      <c r="H70" s="529">
        <f t="shared" ref="H70:H71" si="21">H61+H64+H67</f>
        <v>1155</v>
      </c>
      <c r="I70" s="529">
        <f>I61+I64+I67</f>
        <v>0</v>
      </c>
      <c r="J70" s="529">
        <f>J61+J64+J67</f>
        <v>0</v>
      </c>
      <c r="K70" s="529">
        <f>K61+K64+K67</f>
        <v>0</v>
      </c>
      <c r="L70" s="529">
        <f>L61+L64+L67</f>
        <v>0</v>
      </c>
      <c r="M70" s="529">
        <f t="shared" ref="M70:M71" si="22">M61+M64+M67</f>
        <v>0</v>
      </c>
      <c r="N70" s="529">
        <f>N61+N64+N67</f>
        <v>38000</v>
      </c>
      <c r="O70" s="529">
        <f>O61+O64+O67</f>
        <v>0</v>
      </c>
      <c r="P70" s="529">
        <f>P61+P64+P67</f>
        <v>0</v>
      </c>
      <c r="Q70" s="529">
        <f>Q61+Q64+Q67</f>
        <v>0</v>
      </c>
      <c r="R70" s="530">
        <f t="shared" si="2"/>
        <v>38000</v>
      </c>
      <c r="S70" s="531">
        <f t="shared" si="3"/>
        <v>39155</v>
      </c>
    </row>
    <row r="71" spans="1:19" ht="19.149999999999999" customHeight="1" thickBot="1">
      <c r="A71" s="791"/>
      <c r="B71" s="788"/>
      <c r="C71" s="250" t="s">
        <v>400</v>
      </c>
      <c r="D71" s="529">
        <f>D62+D65+D68</f>
        <v>0</v>
      </c>
      <c r="E71" s="529">
        <f t="shared" ref="E71:G71" si="23">E62+E65+E68</f>
        <v>0</v>
      </c>
      <c r="F71" s="529">
        <f t="shared" si="23"/>
        <v>0</v>
      </c>
      <c r="G71" s="529">
        <f t="shared" si="23"/>
        <v>0</v>
      </c>
      <c r="H71" s="529">
        <f t="shared" si="21"/>
        <v>0</v>
      </c>
      <c r="I71" s="529">
        <f>I62+I65+I68</f>
        <v>0</v>
      </c>
      <c r="J71" s="529">
        <f t="shared" ref="J71:L71" si="24">J62+J65+J68</f>
        <v>0</v>
      </c>
      <c r="K71" s="529">
        <f t="shared" si="24"/>
        <v>0</v>
      </c>
      <c r="L71" s="529">
        <f t="shared" si="24"/>
        <v>0</v>
      </c>
      <c r="M71" s="529">
        <f t="shared" si="22"/>
        <v>0</v>
      </c>
      <c r="N71" s="529">
        <f>N62+N65+N68</f>
        <v>0</v>
      </c>
      <c r="O71" s="529">
        <f t="shared" ref="O71:Q71" si="25">O62+O65+O68</f>
        <v>0</v>
      </c>
      <c r="P71" s="529">
        <f t="shared" si="25"/>
        <v>0</v>
      </c>
      <c r="Q71" s="529">
        <f t="shared" si="25"/>
        <v>0</v>
      </c>
      <c r="R71" s="530">
        <f t="shared" si="2"/>
        <v>0</v>
      </c>
      <c r="S71" s="534">
        <f t="shared" si="3"/>
        <v>0</v>
      </c>
    </row>
    <row r="72" spans="1:19" ht="19.149999999999999" customHeight="1">
      <c r="A72" s="799" t="s">
        <v>98</v>
      </c>
      <c r="B72" s="783" t="s">
        <v>99</v>
      </c>
      <c r="C72" s="247" t="s">
        <v>3</v>
      </c>
      <c r="D72" s="541">
        <f>'2.8 , 2.10'!D29</f>
        <v>48692</v>
      </c>
      <c r="E72" s="541">
        <f>'2.8 , 2.10'!E29</f>
        <v>501</v>
      </c>
      <c r="F72" s="541">
        <f>'2.8 , 2.10'!F29</f>
        <v>0</v>
      </c>
      <c r="G72" s="541">
        <f>'2.8 , 2.10'!G29</f>
        <v>0</v>
      </c>
      <c r="H72" s="529">
        <f>SUM(D72:G72)</f>
        <v>49193</v>
      </c>
      <c r="I72" s="541">
        <f>'2.8 , 2.10'!D61</f>
        <v>3492</v>
      </c>
      <c r="J72" s="541">
        <f>'2.8 , 2.10'!E61</f>
        <v>8</v>
      </c>
      <c r="K72" s="541">
        <f>'2.8 , 2.10'!F61</f>
        <v>0</v>
      </c>
      <c r="L72" s="541">
        <f>'2.8 , 2.10'!G61</f>
        <v>0</v>
      </c>
      <c r="M72" s="529">
        <f>SUM(I72:L72)</f>
        <v>3500</v>
      </c>
      <c r="N72" s="541">
        <f>'2.8 , 2.10'!D92</f>
        <v>352739</v>
      </c>
      <c r="O72" s="541">
        <f>'2.8 , 2.10'!E92</f>
        <v>31223</v>
      </c>
      <c r="P72" s="541">
        <f>'2.8 , 2.10'!F92</f>
        <v>0</v>
      </c>
      <c r="Q72" s="541">
        <f>'2.8 , 2.10'!G92</f>
        <v>6387</v>
      </c>
      <c r="R72" s="530">
        <f>SUM(N72:Q72)</f>
        <v>390349</v>
      </c>
      <c r="S72" s="528">
        <f t="shared" ref="S72:S77" si="26">R72+M72+H72</f>
        <v>443042</v>
      </c>
    </row>
    <row r="73" spans="1:19" ht="19.149999999999999" customHeight="1">
      <c r="A73" s="799"/>
      <c r="B73" s="797"/>
      <c r="C73" s="247" t="s">
        <v>9</v>
      </c>
      <c r="D73" s="541">
        <f>'2.8 , 2.10'!D30</f>
        <v>12862</v>
      </c>
      <c r="E73" s="541">
        <f>'2.8 , 2.10'!E30</f>
        <v>0</v>
      </c>
      <c r="F73" s="541">
        <f>'2.8 , 2.10'!F30</f>
        <v>0</v>
      </c>
      <c r="G73" s="541">
        <f>'2.8 , 2.10'!G30</f>
        <v>0</v>
      </c>
      <c r="H73" s="529">
        <f t="shared" ref="H73:H74" si="27">SUM(D73:G73)</f>
        <v>12862</v>
      </c>
      <c r="I73" s="541">
        <f>'2.8 , 2.10'!D62</f>
        <v>167</v>
      </c>
      <c r="J73" s="541">
        <f>'2.8 , 2.10'!E62</f>
        <v>0</v>
      </c>
      <c r="K73" s="541">
        <f>'2.8 , 2.10'!F62</f>
        <v>0</v>
      </c>
      <c r="L73" s="541">
        <f>'2.8 , 2.10'!G62</f>
        <v>0</v>
      </c>
      <c r="M73" s="529">
        <f t="shared" ref="M73:M74" si="28">SUM(I73:L73)</f>
        <v>167</v>
      </c>
      <c r="N73" s="541">
        <f>'2.8 , 2.10'!D93</f>
        <v>2892586</v>
      </c>
      <c r="O73" s="541">
        <f>'2.8 , 2.10'!E93</f>
        <v>46806</v>
      </c>
      <c r="P73" s="541">
        <f>'2.8 , 2.10'!F93</f>
        <v>0</v>
      </c>
      <c r="Q73" s="541">
        <f>'2.8 , 2.10'!G93</f>
        <v>3747</v>
      </c>
      <c r="R73" s="530">
        <f t="shared" ref="R73:R74" si="29">SUM(N73:Q73)</f>
        <v>2943139</v>
      </c>
      <c r="S73" s="531">
        <f t="shared" si="26"/>
        <v>2956168</v>
      </c>
    </row>
    <row r="74" spans="1:19" ht="19.149999999999999" customHeight="1">
      <c r="A74" s="799"/>
      <c r="B74" s="798"/>
      <c r="C74" s="247" t="s">
        <v>400</v>
      </c>
      <c r="D74" s="541">
        <f>'2.8 , 2.10'!D31</f>
        <v>0</v>
      </c>
      <c r="E74" s="541">
        <f>'2.8 , 2.10'!E31</f>
        <v>0</v>
      </c>
      <c r="F74" s="541">
        <f>'2.8 , 2.10'!F31</f>
        <v>0</v>
      </c>
      <c r="G74" s="541">
        <f>'2.8 , 2.10'!G31</f>
        <v>0</v>
      </c>
      <c r="H74" s="529">
        <f t="shared" si="27"/>
        <v>0</v>
      </c>
      <c r="I74" s="541">
        <f>'2.8 , 2.10'!D63</f>
        <v>0</v>
      </c>
      <c r="J74" s="541">
        <f>'2.8 , 2.10'!E63</f>
        <v>0</v>
      </c>
      <c r="K74" s="541">
        <f>'2.8 , 2.10'!F63</f>
        <v>0</v>
      </c>
      <c r="L74" s="541">
        <f>'2.8 , 2.10'!G63</f>
        <v>0</v>
      </c>
      <c r="M74" s="529">
        <f t="shared" si="28"/>
        <v>0</v>
      </c>
      <c r="N74" s="541">
        <f>'2.8 , 2.10'!D94</f>
        <v>0</v>
      </c>
      <c r="O74" s="541">
        <f>'2.8 , 2.10'!E94</f>
        <v>0</v>
      </c>
      <c r="P74" s="541">
        <f>'2.8 , 2.10'!F94</f>
        <v>0</v>
      </c>
      <c r="Q74" s="541">
        <f>'2.8 , 2.10'!G94</f>
        <v>0</v>
      </c>
      <c r="R74" s="530">
        <f t="shared" si="29"/>
        <v>0</v>
      </c>
      <c r="S74" s="531">
        <f t="shared" si="26"/>
        <v>0</v>
      </c>
    </row>
    <row r="75" spans="1:19" ht="20.45" customHeight="1">
      <c r="A75" s="799"/>
      <c r="B75" s="781" t="s">
        <v>4</v>
      </c>
      <c r="C75" s="250" t="s">
        <v>3</v>
      </c>
      <c r="D75" s="529">
        <f t="shared" ref="D75:Q75" si="30">D72</f>
        <v>48692</v>
      </c>
      <c r="E75" s="529">
        <f t="shared" si="30"/>
        <v>501</v>
      </c>
      <c r="F75" s="529">
        <f t="shared" si="30"/>
        <v>0</v>
      </c>
      <c r="G75" s="529">
        <f t="shared" si="30"/>
        <v>0</v>
      </c>
      <c r="H75" s="529">
        <f t="shared" si="30"/>
        <v>49193</v>
      </c>
      <c r="I75" s="529">
        <f t="shared" si="30"/>
        <v>3492</v>
      </c>
      <c r="J75" s="529">
        <f t="shared" si="30"/>
        <v>8</v>
      </c>
      <c r="K75" s="529">
        <f t="shared" si="30"/>
        <v>0</v>
      </c>
      <c r="L75" s="529">
        <f t="shared" si="30"/>
        <v>0</v>
      </c>
      <c r="M75" s="529">
        <f t="shared" si="30"/>
        <v>3500</v>
      </c>
      <c r="N75" s="529">
        <f t="shared" si="30"/>
        <v>352739</v>
      </c>
      <c r="O75" s="529">
        <f>O72</f>
        <v>31223</v>
      </c>
      <c r="P75" s="529">
        <f t="shared" si="30"/>
        <v>0</v>
      </c>
      <c r="Q75" s="529">
        <f t="shared" si="30"/>
        <v>6387</v>
      </c>
      <c r="R75" s="530">
        <f t="shared" ref="R75:R77" si="31">SUM(N75:Q75)</f>
        <v>390349</v>
      </c>
      <c r="S75" s="531">
        <f t="shared" si="26"/>
        <v>443042</v>
      </c>
    </row>
    <row r="76" spans="1:19" ht="20.45" customHeight="1">
      <c r="A76" s="799"/>
      <c r="B76" s="787"/>
      <c r="C76" s="250" t="s">
        <v>9</v>
      </c>
      <c r="D76" s="529">
        <f>D73</f>
        <v>12862</v>
      </c>
      <c r="E76" s="529">
        <f>E73</f>
        <v>0</v>
      </c>
      <c r="F76" s="529">
        <f>F73</f>
        <v>0</v>
      </c>
      <c r="G76" s="529">
        <f>G73</f>
        <v>0</v>
      </c>
      <c r="H76" s="529">
        <f t="shared" ref="H76:H77" si="32">H73</f>
        <v>12862</v>
      </c>
      <c r="I76" s="529">
        <f>I73</f>
        <v>167</v>
      </c>
      <c r="J76" s="529">
        <f>J73</f>
        <v>0</v>
      </c>
      <c r="K76" s="529">
        <f>K73</f>
        <v>0</v>
      </c>
      <c r="L76" s="529">
        <f>L73</f>
        <v>0</v>
      </c>
      <c r="M76" s="529">
        <f t="shared" ref="M76:M77" si="33">M73</f>
        <v>167</v>
      </c>
      <c r="N76" s="529">
        <f t="shared" ref="N76:Q77" si="34">N73</f>
        <v>2892586</v>
      </c>
      <c r="O76" s="529">
        <f t="shared" si="34"/>
        <v>46806</v>
      </c>
      <c r="P76" s="529">
        <f t="shared" si="34"/>
        <v>0</v>
      </c>
      <c r="Q76" s="529">
        <f t="shared" si="34"/>
        <v>3747</v>
      </c>
      <c r="R76" s="530">
        <f t="shared" si="31"/>
        <v>2943139</v>
      </c>
      <c r="S76" s="531">
        <f t="shared" si="26"/>
        <v>2956168</v>
      </c>
    </row>
    <row r="77" spans="1:19" ht="20.45" customHeight="1" thickBot="1">
      <c r="A77" s="799"/>
      <c r="B77" s="788"/>
      <c r="C77" s="250" t="s">
        <v>400</v>
      </c>
      <c r="D77" s="529">
        <f>D74</f>
        <v>0</v>
      </c>
      <c r="E77" s="529">
        <f t="shared" ref="E77:G77" si="35">E74</f>
        <v>0</v>
      </c>
      <c r="F77" s="529">
        <f t="shared" si="35"/>
        <v>0</v>
      </c>
      <c r="G77" s="529">
        <f t="shared" si="35"/>
        <v>0</v>
      </c>
      <c r="H77" s="529">
        <f t="shared" si="32"/>
        <v>0</v>
      </c>
      <c r="I77" s="529">
        <f>I74</f>
        <v>0</v>
      </c>
      <c r="J77" s="529">
        <f t="shared" ref="J77:L77" si="36">J74</f>
        <v>0</v>
      </c>
      <c r="K77" s="529">
        <f t="shared" si="36"/>
        <v>0</v>
      </c>
      <c r="L77" s="529">
        <f t="shared" si="36"/>
        <v>0</v>
      </c>
      <c r="M77" s="529">
        <f t="shared" si="33"/>
        <v>0</v>
      </c>
      <c r="N77" s="529">
        <f t="shared" si="34"/>
        <v>0</v>
      </c>
      <c r="O77" s="529">
        <f t="shared" si="34"/>
        <v>0</v>
      </c>
      <c r="P77" s="529">
        <f t="shared" si="34"/>
        <v>0</v>
      </c>
      <c r="Q77" s="529">
        <f t="shared" si="34"/>
        <v>0</v>
      </c>
      <c r="R77" s="530">
        <f t="shared" si="31"/>
        <v>0</v>
      </c>
      <c r="S77" s="534">
        <f t="shared" si="26"/>
        <v>0</v>
      </c>
    </row>
  </sheetData>
  <sheetProtection formatCells="0" formatColumns="0" formatRows="0"/>
  <mergeCells count="37">
    <mergeCell ref="A72:A77"/>
    <mergeCell ref="B75:B77"/>
    <mergeCell ref="B72:B74"/>
    <mergeCell ref="B60:B62"/>
    <mergeCell ref="B63:B65"/>
    <mergeCell ref="B66:B68"/>
    <mergeCell ref="B69:B71"/>
    <mergeCell ref="A60:A71"/>
    <mergeCell ref="A3:A8"/>
    <mergeCell ref="A9:A20"/>
    <mergeCell ref="A21:A35"/>
    <mergeCell ref="B21:B23"/>
    <mergeCell ref="B24:B26"/>
    <mergeCell ref="B27:B29"/>
    <mergeCell ref="B30:B32"/>
    <mergeCell ref="B33:B35"/>
    <mergeCell ref="B51:B53"/>
    <mergeCell ref="B54:B56"/>
    <mergeCell ref="B57:B59"/>
    <mergeCell ref="A36:A59"/>
    <mergeCell ref="N1:R1"/>
    <mergeCell ref="B6:B8"/>
    <mergeCell ref="B3:B5"/>
    <mergeCell ref="B36:B38"/>
    <mergeCell ref="B39:B41"/>
    <mergeCell ref="B42:B44"/>
    <mergeCell ref="B45:B47"/>
    <mergeCell ref="B48:B50"/>
    <mergeCell ref="B9:B11"/>
    <mergeCell ref="B12:B14"/>
    <mergeCell ref="B15:B17"/>
    <mergeCell ref="B18:B20"/>
    <mergeCell ref="S1:S2"/>
    <mergeCell ref="A1:A2"/>
    <mergeCell ref="D1:H1"/>
    <mergeCell ref="I1:M1"/>
    <mergeCell ref="B1:B2"/>
  </mergeCells>
  <dataValidations disablePrompts="1" count="1">
    <dataValidation allowBlank="1" showInputMessage="1" showErrorMessage="1" promptTitle="توجه" prompt="ابتدا یادداشت «2.8 و 2.10» تکمیل شود." sqref="D72:G74 I72:L74 N72:Q74"/>
  </dataValidations>
  <printOptions horizontalCentered="1" verticalCentered="1"/>
  <pageMargins left="0.31" right="0.72" top="0.74803149606299202" bottom="0.90551181102362199" header="0.39370078740157499" footer="0.31496062992126"/>
  <pageSetup scale="43" fitToWidth="5" orientation="portrait" r:id="rId1"/>
  <headerFooter>
    <oddHeader xml:space="preserve">&amp;L&amp;"B Yekan,Regular"&amp;12مبالغ به میلیون ريال&amp;C&amp;"B Nazanin,Bold"&amp;20بودجه تفصیلی دانشگاه علوم پزشکی و خدمات بهداشتی درمانی یاسوج سال 1400&amp;R&amp;"B Yekan,Bold"&amp;12 10
</oddHeader>
    <oddFooter>&amp;L&amp;"B Nazanin,Bold"رییس مرکز بودجه و پایش عملکرد دکتر سید جواد طباییان:
&amp;C&amp;"B Nazanin,Bold" دکتر امین اله بابویی&amp;R&amp;"B Nazanin,Bold" دکتر سعید جاودان سیرت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rightToLeft="1" view="pageLayout" topLeftCell="C107" zoomScaleNormal="70" zoomScaleSheetLayoutView="80" workbookViewId="0">
      <selection activeCell="C5" sqref="C5"/>
    </sheetView>
  </sheetViews>
  <sheetFormatPr defaultColWidth="9" defaultRowHeight="19.5"/>
  <cols>
    <col min="1" max="1" width="10.5703125" style="51" customWidth="1"/>
    <col min="2" max="2" width="31.7109375" style="51" customWidth="1"/>
    <col min="3" max="3" width="27.5703125" style="261" customWidth="1"/>
    <col min="4" max="8" width="20.85546875" style="51" customWidth="1"/>
    <col min="9" max="16384" width="9" style="51"/>
  </cols>
  <sheetData>
    <row r="1" spans="1:8" ht="42.75" thickBot="1">
      <c r="A1" s="55" t="s">
        <v>87</v>
      </c>
      <c r="B1" s="56" t="s">
        <v>449</v>
      </c>
      <c r="C1" s="262" t="s">
        <v>0</v>
      </c>
      <c r="D1" s="57" t="s">
        <v>97</v>
      </c>
      <c r="E1" s="57" t="s">
        <v>85</v>
      </c>
      <c r="F1" s="57" t="s">
        <v>162</v>
      </c>
      <c r="G1" s="57" t="s">
        <v>86</v>
      </c>
      <c r="H1" s="268" t="s">
        <v>4</v>
      </c>
    </row>
    <row r="2" spans="1:8" ht="17.25" customHeight="1">
      <c r="A2" s="812" t="s">
        <v>126</v>
      </c>
      <c r="B2" s="805" t="s">
        <v>316</v>
      </c>
      <c r="C2" s="542" t="s">
        <v>3</v>
      </c>
      <c r="D2" s="566"/>
      <c r="E2" s="566"/>
      <c r="F2" s="567"/>
      <c r="G2" s="567"/>
      <c r="H2" s="544">
        <f>SUM(D2:G2)</f>
        <v>0</v>
      </c>
    </row>
    <row r="3" spans="1:8" ht="17.25" customHeight="1">
      <c r="A3" s="813"/>
      <c r="B3" s="806"/>
      <c r="C3" s="545" t="s">
        <v>9</v>
      </c>
      <c r="D3" s="568"/>
      <c r="E3" s="568"/>
      <c r="F3" s="569"/>
      <c r="G3" s="569"/>
      <c r="H3" s="547">
        <f t="shared" ref="H3:H28" si="0">SUM(D3:G3)</f>
        <v>0</v>
      </c>
    </row>
    <row r="4" spans="1:8" ht="17.25" customHeight="1" thickBot="1">
      <c r="A4" s="813"/>
      <c r="B4" s="807"/>
      <c r="C4" s="548" t="s">
        <v>400</v>
      </c>
      <c r="D4" s="570"/>
      <c r="E4" s="570"/>
      <c r="F4" s="571"/>
      <c r="G4" s="571"/>
      <c r="H4" s="550">
        <f t="shared" si="0"/>
        <v>0</v>
      </c>
    </row>
    <row r="5" spans="1:8" ht="17.25" customHeight="1">
      <c r="A5" s="813"/>
      <c r="B5" s="805" t="s">
        <v>317</v>
      </c>
      <c r="C5" s="542" t="s">
        <v>3</v>
      </c>
      <c r="D5" s="566"/>
      <c r="E5" s="566"/>
      <c r="F5" s="567"/>
      <c r="G5" s="567"/>
      <c r="H5" s="544">
        <f t="shared" si="0"/>
        <v>0</v>
      </c>
    </row>
    <row r="6" spans="1:8" ht="17.25" customHeight="1">
      <c r="A6" s="813"/>
      <c r="B6" s="806"/>
      <c r="C6" s="545" t="s">
        <v>9</v>
      </c>
      <c r="D6" s="568"/>
      <c r="E6" s="568"/>
      <c r="F6" s="569"/>
      <c r="G6" s="569"/>
      <c r="H6" s="547">
        <f t="shared" si="0"/>
        <v>0</v>
      </c>
    </row>
    <row r="7" spans="1:8" ht="17.25" customHeight="1" thickBot="1">
      <c r="A7" s="813"/>
      <c r="B7" s="807"/>
      <c r="C7" s="548" t="s">
        <v>400</v>
      </c>
      <c r="D7" s="570"/>
      <c r="E7" s="570"/>
      <c r="F7" s="571"/>
      <c r="G7" s="571"/>
      <c r="H7" s="550">
        <f t="shared" si="0"/>
        <v>0</v>
      </c>
    </row>
    <row r="8" spans="1:8" ht="17.25" customHeight="1">
      <c r="A8" s="813"/>
      <c r="B8" s="805" t="s">
        <v>318</v>
      </c>
      <c r="C8" s="542" t="s">
        <v>3</v>
      </c>
      <c r="D8" s="566"/>
      <c r="E8" s="566"/>
      <c r="F8" s="567"/>
      <c r="G8" s="567"/>
      <c r="H8" s="544">
        <f t="shared" si="0"/>
        <v>0</v>
      </c>
    </row>
    <row r="9" spans="1:8" ht="17.25" customHeight="1">
      <c r="A9" s="813"/>
      <c r="B9" s="806"/>
      <c r="C9" s="545" t="s">
        <v>9</v>
      </c>
      <c r="D9" s="568"/>
      <c r="E9" s="568"/>
      <c r="F9" s="569"/>
      <c r="G9" s="569"/>
      <c r="H9" s="547">
        <f t="shared" si="0"/>
        <v>0</v>
      </c>
    </row>
    <row r="10" spans="1:8" ht="17.25" customHeight="1" thickBot="1">
      <c r="A10" s="813"/>
      <c r="B10" s="807"/>
      <c r="C10" s="548" t="s">
        <v>400</v>
      </c>
      <c r="D10" s="570"/>
      <c r="E10" s="570"/>
      <c r="F10" s="571"/>
      <c r="G10" s="571"/>
      <c r="H10" s="550">
        <f t="shared" si="0"/>
        <v>0</v>
      </c>
    </row>
    <row r="11" spans="1:8" ht="17.25" customHeight="1">
      <c r="A11" s="813"/>
      <c r="B11" s="805" t="s">
        <v>322</v>
      </c>
      <c r="C11" s="542" t="s">
        <v>3</v>
      </c>
      <c r="D11" s="566"/>
      <c r="E11" s="566"/>
      <c r="F11" s="567"/>
      <c r="G11" s="567"/>
      <c r="H11" s="544">
        <f t="shared" si="0"/>
        <v>0</v>
      </c>
    </row>
    <row r="12" spans="1:8" ht="17.25" customHeight="1">
      <c r="A12" s="813"/>
      <c r="B12" s="806"/>
      <c r="C12" s="545" t="s">
        <v>9</v>
      </c>
      <c r="D12" s="568"/>
      <c r="E12" s="568"/>
      <c r="F12" s="569"/>
      <c r="G12" s="569"/>
      <c r="H12" s="547">
        <f t="shared" si="0"/>
        <v>0</v>
      </c>
    </row>
    <row r="13" spans="1:8" ht="17.25" customHeight="1" thickBot="1">
      <c r="A13" s="813"/>
      <c r="B13" s="807"/>
      <c r="C13" s="548" t="s">
        <v>400</v>
      </c>
      <c r="D13" s="570"/>
      <c r="E13" s="570"/>
      <c r="F13" s="571"/>
      <c r="G13" s="571"/>
      <c r="H13" s="550">
        <f t="shared" si="0"/>
        <v>0</v>
      </c>
    </row>
    <row r="14" spans="1:8" ht="17.25" customHeight="1">
      <c r="A14" s="813"/>
      <c r="B14" s="805" t="s">
        <v>319</v>
      </c>
      <c r="C14" s="542" t="s">
        <v>3</v>
      </c>
      <c r="D14" s="566">
        <v>0</v>
      </c>
      <c r="E14" s="566">
        <v>150</v>
      </c>
      <c r="F14" s="567"/>
      <c r="G14" s="567"/>
      <c r="H14" s="544">
        <f t="shared" si="0"/>
        <v>150</v>
      </c>
    </row>
    <row r="15" spans="1:8" ht="17.25" customHeight="1">
      <c r="A15" s="813"/>
      <c r="B15" s="806"/>
      <c r="C15" s="545" t="s">
        <v>9</v>
      </c>
      <c r="D15" s="568">
        <v>5990</v>
      </c>
      <c r="E15" s="568"/>
      <c r="F15" s="569"/>
      <c r="G15" s="569"/>
      <c r="H15" s="547">
        <f t="shared" si="0"/>
        <v>5990</v>
      </c>
    </row>
    <row r="16" spans="1:8" ht="17.25" customHeight="1" thickBot="1">
      <c r="A16" s="813"/>
      <c r="B16" s="807"/>
      <c r="C16" s="548" t="s">
        <v>400</v>
      </c>
      <c r="D16" s="570"/>
      <c r="E16" s="570"/>
      <c r="F16" s="571"/>
      <c r="G16" s="571"/>
      <c r="H16" s="550">
        <f t="shared" si="0"/>
        <v>0</v>
      </c>
    </row>
    <row r="17" spans="1:8" ht="17.25" customHeight="1">
      <c r="A17" s="813"/>
      <c r="B17" s="805" t="s">
        <v>323</v>
      </c>
      <c r="C17" s="542" t="s">
        <v>3</v>
      </c>
      <c r="D17" s="572">
        <v>33500</v>
      </c>
      <c r="E17" s="572">
        <v>255</v>
      </c>
      <c r="F17" s="567"/>
      <c r="G17" s="567"/>
      <c r="H17" s="544">
        <f t="shared" si="0"/>
        <v>33755</v>
      </c>
    </row>
    <row r="18" spans="1:8" ht="17.25" customHeight="1">
      <c r="A18" s="813"/>
      <c r="B18" s="806"/>
      <c r="C18" s="545" t="s">
        <v>9</v>
      </c>
      <c r="D18" s="568">
        <v>3855</v>
      </c>
      <c r="E18" s="568"/>
      <c r="F18" s="569"/>
      <c r="G18" s="569"/>
      <c r="H18" s="547">
        <f t="shared" si="0"/>
        <v>3855</v>
      </c>
    </row>
    <row r="19" spans="1:8" ht="17.25" customHeight="1" thickBot="1">
      <c r="A19" s="813"/>
      <c r="B19" s="807"/>
      <c r="C19" s="548" t="s">
        <v>400</v>
      </c>
      <c r="D19" s="570"/>
      <c r="E19" s="570"/>
      <c r="F19" s="571"/>
      <c r="G19" s="571"/>
      <c r="H19" s="550">
        <f t="shared" si="0"/>
        <v>0</v>
      </c>
    </row>
    <row r="20" spans="1:8" ht="17.25" hidden="1" customHeight="1">
      <c r="A20" s="813"/>
      <c r="B20" s="805" t="s">
        <v>324</v>
      </c>
      <c r="C20" s="542" t="s">
        <v>3</v>
      </c>
      <c r="D20" s="566"/>
      <c r="E20" s="566"/>
      <c r="F20" s="567"/>
      <c r="G20" s="567"/>
      <c r="H20" s="544">
        <f t="shared" si="0"/>
        <v>0</v>
      </c>
    </row>
    <row r="21" spans="1:8" ht="17.25" hidden="1" customHeight="1">
      <c r="A21" s="813"/>
      <c r="B21" s="806"/>
      <c r="C21" s="545" t="s">
        <v>9</v>
      </c>
      <c r="D21" s="568"/>
      <c r="E21" s="568"/>
      <c r="F21" s="569"/>
      <c r="G21" s="569"/>
      <c r="H21" s="547">
        <f t="shared" si="0"/>
        <v>0</v>
      </c>
    </row>
    <row r="22" spans="1:8" ht="17.25" hidden="1" customHeight="1" thickBot="1">
      <c r="A22" s="813"/>
      <c r="B22" s="807"/>
      <c r="C22" s="548" t="s">
        <v>400</v>
      </c>
      <c r="D22" s="570"/>
      <c r="E22" s="570"/>
      <c r="F22" s="571"/>
      <c r="G22" s="571"/>
      <c r="H22" s="550">
        <f t="shared" si="0"/>
        <v>0</v>
      </c>
    </row>
    <row r="23" spans="1:8" ht="17.25" customHeight="1">
      <c r="A23" s="813"/>
      <c r="B23" s="805" t="s">
        <v>321</v>
      </c>
      <c r="C23" s="542" t="s">
        <v>3</v>
      </c>
      <c r="D23" s="566"/>
      <c r="E23" s="566"/>
      <c r="F23" s="567"/>
      <c r="G23" s="567"/>
      <c r="H23" s="544">
        <f t="shared" si="0"/>
        <v>0</v>
      </c>
    </row>
    <row r="24" spans="1:8" ht="17.25" customHeight="1">
      <c r="A24" s="813"/>
      <c r="B24" s="806"/>
      <c r="C24" s="545" t="s">
        <v>9</v>
      </c>
      <c r="D24" s="568"/>
      <c r="E24" s="568"/>
      <c r="F24" s="569"/>
      <c r="G24" s="569"/>
      <c r="H24" s="547">
        <f t="shared" si="0"/>
        <v>0</v>
      </c>
    </row>
    <row r="25" spans="1:8" ht="17.25" customHeight="1" thickBot="1">
      <c r="A25" s="813"/>
      <c r="B25" s="807"/>
      <c r="C25" s="548" t="s">
        <v>400</v>
      </c>
      <c r="D25" s="570"/>
      <c r="E25" s="570"/>
      <c r="F25" s="571"/>
      <c r="G25" s="571"/>
      <c r="H25" s="550">
        <f t="shared" si="0"/>
        <v>0</v>
      </c>
    </row>
    <row r="26" spans="1:8" ht="17.25" customHeight="1">
      <c r="A26" s="813"/>
      <c r="B26" s="805" t="s">
        <v>320</v>
      </c>
      <c r="C26" s="542" t="s">
        <v>3</v>
      </c>
      <c r="D26" s="572">
        <v>15192</v>
      </c>
      <c r="E26" s="572">
        <v>96</v>
      </c>
      <c r="F26" s="573">
        <v>0</v>
      </c>
      <c r="G26" s="573">
        <v>0</v>
      </c>
      <c r="H26" s="544">
        <f t="shared" si="0"/>
        <v>15288</v>
      </c>
    </row>
    <row r="27" spans="1:8" ht="17.25" customHeight="1">
      <c r="A27" s="813"/>
      <c r="B27" s="806"/>
      <c r="C27" s="545" t="s">
        <v>9</v>
      </c>
      <c r="D27" s="574">
        <v>3017</v>
      </c>
      <c r="E27" s="574"/>
      <c r="F27" s="573">
        <v>0</v>
      </c>
      <c r="G27" s="573"/>
      <c r="H27" s="547">
        <f t="shared" si="0"/>
        <v>3017</v>
      </c>
    </row>
    <row r="28" spans="1:8" ht="17.25" customHeight="1" thickBot="1">
      <c r="A28" s="813"/>
      <c r="B28" s="807"/>
      <c r="C28" s="548" t="s">
        <v>400</v>
      </c>
      <c r="D28" s="570"/>
      <c r="E28" s="570"/>
      <c r="F28" s="571"/>
      <c r="G28" s="571"/>
      <c r="H28" s="550">
        <f t="shared" si="0"/>
        <v>0</v>
      </c>
    </row>
    <row r="29" spans="1:8" ht="17.25" customHeight="1">
      <c r="A29" s="813"/>
      <c r="B29" s="802" t="s">
        <v>4</v>
      </c>
      <c r="C29" s="551" t="s">
        <v>3</v>
      </c>
      <c r="D29" s="552">
        <f>D2+D5+D8+D11+D14+D17+D20+D23+D26</f>
        <v>48692</v>
      </c>
      <c r="E29" s="552">
        <f>E2+E5+E8+E11+E14+E17+E20+E23+E26</f>
        <v>501</v>
      </c>
      <c r="F29" s="552">
        <f t="shared" ref="F29:G29" si="1">F2+F5+F8+F11+F14+F17+F20+F23+F26</f>
        <v>0</v>
      </c>
      <c r="G29" s="552">
        <f t="shared" si="1"/>
        <v>0</v>
      </c>
      <c r="H29" s="544">
        <f>H2+H5+H8+H11+H14+H17+H20+H23+H26</f>
        <v>49193</v>
      </c>
    </row>
    <row r="30" spans="1:8" ht="17.25" customHeight="1">
      <c r="A30" s="813"/>
      <c r="B30" s="803"/>
      <c r="C30" s="553" t="s">
        <v>9</v>
      </c>
      <c r="D30" s="554">
        <f>D3+D6+D9+D12+D15+D18+D21+D24+D27</f>
        <v>12862</v>
      </c>
      <c r="E30" s="554">
        <f>E3+E6+E9+E12+E15+E18+E21+E24+E27</f>
        <v>0</v>
      </c>
      <c r="F30" s="554">
        <f t="shared" ref="F30:G30" si="2">F3+F6+F9+F12+F15+F18+F21+F24+F27</f>
        <v>0</v>
      </c>
      <c r="G30" s="554">
        <f t="shared" si="2"/>
        <v>0</v>
      </c>
      <c r="H30" s="547">
        <f>H3+H6+H9+H12+H15+H18+H21+H24+H27</f>
        <v>12862</v>
      </c>
    </row>
    <row r="31" spans="1:8" ht="17.25" customHeight="1" thickBot="1">
      <c r="A31" s="814"/>
      <c r="B31" s="804"/>
      <c r="C31" s="555" t="s">
        <v>400</v>
      </c>
      <c r="D31" s="556">
        <f>D4+D7+D10+D13+D16+D19+D22+D25+D28</f>
        <v>0</v>
      </c>
      <c r="E31" s="556">
        <f t="shared" ref="E31:G31" si="3">E4+E7+E10+E13+E16+E19+E22+E25+E28</f>
        <v>0</v>
      </c>
      <c r="F31" s="556">
        <f t="shared" si="3"/>
        <v>0</v>
      </c>
      <c r="G31" s="556">
        <f t="shared" si="3"/>
        <v>0</v>
      </c>
      <c r="H31" s="550">
        <f>H4+H7+H10+H13+H16+H19+H22+H25+H28</f>
        <v>0</v>
      </c>
    </row>
    <row r="32" spans="1:8" ht="24.75" thickBot="1">
      <c r="A32" s="357"/>
      <c r="B32" s="358"/>
      <c r="C32" s="557"/>
      <c r="D32" s="558"/>
      <c r="E32" s="558"/>
      <c r="F32" s="558"/>
      <c r="G32" s="558"/>
      <c r="H32" s="559"/>
    </row>
    <row r="33" spans="1:8" ht="48.75" thickBot="1">
      <c r="A33" s="55" t="s">
        <v>87</v>
      </c>
      <c r="B33" s="56" t="s">
        <v>433</v>
      </c>
      <c r="C33" s="560" t="s">
        <v>0</v>
      </c>
      <c r="D33" s="561" t="s">
        <v>97</v>
      </c>
      <c r="E33" s="561" t="s">
        <v>85</v>
      </c>
      <c r="F33" s="561" t="s">
        <v>162</v>
      </c>
      <c r="G33" s="561" t="s">
        <v>86</v>
      </c>
      <c r="H33" s="562" t="s">
        <v>4</v>
      </c>
    </row>
    <row r="34" spans="1:8" ht="22.5" customHeight="1">
      <c r="A34" s="810" t="s">
        <v>5</v>
      </c>
      <c r="B34" s="805" t="s">
        <v>316</v>
      </c>
      <c r="C34" s="542" t="s">
        <v>3</v>
      </c>
      <c r="D34" s="543"/>
      <c r="E34" s="543"/>
      <c r="F34" s="543"/>
      <c r="G34" s="543"/>
      <c r="H34" s="544">
        <f t="shared" ref="H34:H60" si="4">SUM(D34:G34)</f>
        <v>0</v>
      </c>
    </row>
    <row r="35" spans="1:8" ht="22.5" customHeight="1">
      <c r="A35" s="811"/>
      <c r="B35" s="806"/>
      <c r="C35" s="545" t="s">
        <v>9</v>
      </c>
      <c r="D35" s="546"/>
      <c r="E35" s="546"/>
      <c r="F35" s="546"/>
      <c r="G35" s="546"/>
      <c r="H35" s="547">
        <f t="shared" si="4"/>
        <v>0</v>
      </c>
    </row>
    <row r="36" spans="1:8" ht="22.5" customHeight="1" thickBot="1">
      <c r="A36" s="811"/>
      <c r="B36" s="807"/>
      <c r="C36" s="548" t="s">
        <v>400</v>
      </c>
      <c r="D36" s="549"/>
      <c r="E36" s="549"/>
      <c r="F36" s="549"/>
      <c r="G36" s="549"/>
      <c r="H36" s="550">
        <f t="shared" si="4"/>
        <v>0</v>
      </c>
    </row>
    <row r="37" spans="1:8" ht="22.5" customHeight="1">
      <c r="A37" s="811"/>
      <c r="B37" s="805" t="s">
        <v>317</v>
      </c>
      <c r="C37" s="542" t="s">
        <v>3</v>
      </c>
      <c r="D37" s="543"/>
      <c r="E37" s="543"/>
      <c r="F37" s="543"/>
      <c r="G37" s="543"/>
      <c r="H37" s="544">
        <f t="shared" si="4"/>
        <v>0</v>
      </c>
    </row>
    <row r="38" spans="1:8" ht="22.5" customHeight="1">
      <c r="A38" s="811"/>
      <c r="B38" s="806"/>
      <c r="C38" s="545" t="s">
        <v>9</v>
      </c>
      <c r="D38" s="546"/>
      <c r="E38" s="546"/>
      <c r="F38" s="546"/>
      <c r="G38" s="546"/>
      <c r="H38" s="547">
        <f t="shared" si="4"/>
        <v>0</v>
      </c>
    </row>
    <row r="39" spans="1:8" ht="22.5" customHeight="1" thickBot="1">
      <c r="A39" s="811"/>
      <c r="B39" s="807"/>
      <c r="C39" s="548" t="s">
        <v>400</v>
      </c>
      <c r="D39" s="549"/>
      <c r="E39" s="549"/>
      <c r="F39" s="549"/>
      <c r="G39" s="549"/>
      <c r="H39" s="550">
        <f t="shared" si="4"/>
        <v>0</v>
      </c>
    </row>
    <row r="40" spans="1:8" ht="22.5" customHeight="1">
      <c r="A40" s="811"/>
      <c r="B40" s="805" t="s">
        <v>318</v>
      </c>
      <c r="C40" s="542" t="s">
        <v>3</v>
      </c>
      <c r="D40" s="543"/>
      <c r="E40" s="543"/>
      <c r="F40" s="543"/>
      <c r="G40" s="543"/>
      <c r="H40" s="544">
        <f t="shared" si="4"/>
        <v>0</v>
      </c>
    </row>
    <row r="41" spans="1:8" ht="22.5" customHeight="1">
      <c r="A41" s="811"/>
      <c r="B41" s="806"/>
      <c r="C41" s="545" t="s">
        <v>9</v>
      </c>
      <c r="D41" s="546"/>
      <c r="E41" s="546"/>
      <c r="F41" s="546"/>
      <c r="G41" s="546"/>
      <c r="H41" s="547">
        <f t="shared" si="4"/>
        <v>0</v>
      </c>
    </row>
    <row r="42" spans="1:8" ht="22.5" customHeight="1" thickBot="1">
      <c r="A42" s="811"/>
      <c r="B42" s="807"/>
      <c r="C42" s="548" t="s">
        <v>400</v>
      </c>
      <c r="D42" s="549"/>
      <c r="E42" s="549"/>
      <c r="F42" s="549"/>
      <c r="G42" s="549"/>
      <c r="H42" s="550">
        <f t="shared" si="4"/>
        <v>0</v>
      </c>
    </row>
    <row r="43" spans="1:8" ht="22.5" customHeight="1">
      <c r="A43" s="811"/>
      <c r="B43" s="805" t="s">
        <v>322</v>
      </c>
      <c r="C43" s="542" t="s">
        <v>3</v>
      </c>
      <c r="D43" s="543"/>
      <c r="E43" s="543"/>
      <c r="F43" s="543"/>
      <c r="G43" s="543"/>
      <c r="H43" s="544">
        <f t="shared" si="4"/>
        <v>0</v>
      </c>
    </row>
    <row r="44" spans="1:8" ht="22.5" customHeight="1">
      <c r="A44" s="811"/>
      <c r="B44" s="806"/>
      <c r="C44" s="545" t="s">
        <v>9</v>
      </c>
      <c r="D44" s="546"/>
      <c r="E44" s="546"/>
      <c r="F44" s="546"/>
      <c r="G44" s="546"/>
      <c r="H44" s="547">
        <f t="shared" si="4"/>
        <v>0</v>
      </c>
    </row>
    <row r="45" spans="1:8" ht="22.5" customHeight="1" thickBot="1">
      <c r="A45" s="811"/>
      <c r="B45" s="807"/>
      <c r="C45" s="548" t="s">
        <v>400</v>
      </c>
      <c r="D45" s="549"/>
      <c r="E45" s="549"/>
      <c r="F45" s="549"/>
      <c r="G45" s="549"/>
      <c r="H45" s="550">
        <f t="shared" si="4"/>
        <v>0</v>
      </c>
    </row>
    <row r="46" spans="1:8" ht="22.5" customHeight="1">
      <c r="A46" s="811"/>
      <c r="B46" s="805" t="s">
        <v>319</v>
      </c>
      <c r="C46" s="542" t="s">
        <v>3</v>
      </c>
      <c r="D46" s="543"/>
      <c r="E46" s="543"/>
      <c r="F46" s="543"/>
      <c r="G46" s="543"/>
      <c r="H46" s="544">
        <f t="shared" si="4"/>
        <v>0</v>
      </c>
    </row>
    <row r="47" spans="1:8" ht="22.5" customHeight="1">
      <c r="A47" s="811"/>
      <c r="B47" s="806"/>
      <c r="C47" s="545" t="s">
        <v>9</v>
      </c>
      <c r="D47" s="546"/>
      <c r="E47" s="546"/>
      <c r="F47" s="546"/>
      <c r="G47" s="546"/>
      <c r="H47" s="547">
        <f t="shared" si="4"/>
        <v>0</v>
      </c>
    </row>
    <row r="48" spans="1:8" ht="22.5" customHeight="1" thickBot="1">
      <c r="A48" s="811"/>
      <c r="B48" s="807"/>
      <c r="C48" s="548" t="s">
        <v>400</v>
      </c>
      <c r="D48" s="549"/>
      <c r="E48" s="549"/>
      <c r="F48" s="549"/>
      <c r="G48" s="549"/>
      <c r="H48" s="550">
        <f t="shared" si="4"/>
        <v>0</v>
      </c>
    </row>
    <row r="49" spans="1:8" ht="22.5" customHeight="1">
      <c r="A49" s="811"/>
      <c r="B49" s="805" t="s">
        <v>323</v>
      </c>
      <c r="C49" s="542" t="s">
        <v>3</v>
      </c>
      <c r="D49" s="543"/>
      <c r="E49" s="543"/>
      <c r="F49" s="543"/>
      <c r="G49" s="543"/>
      <c r="H49" s="544">
        <f t="shared" si="4"/>
        <v>0</v>
      </c>
    </row>
    <row r="50" spans="1:8" ht="22.5" customHeight="1">
      <c r="A50" s="811"/>
      <c r="B50" s="806"/>
      <c r="C50" s="545" t="s">
        <v>9</v>
      </c>
      <c r="D50" s="546"/>
      <c r="E50" s="546"/>
      <c r="F50" s="546"/>
      <c r="G50" s="546"/>
      <c r="H50" s="547">
        <f t="shared" si="4"/>
        <v>0</v>
      </c>
    </row>
    <row r="51" spans="1:8" ht="22.5" customHeight="1" thickBot="1">
      <c r="A51" s="811"/>
      <c r="B51" s="807"/>
      <c r="C51" s="548" t="s">
        <v>400</v>
      </c>
      <c r="D51" s="549"/>
      <c r="E51" s="549"/>
      <c r="F51" s="549"/>
      <c r="G51" s="549"/>
      <c r="H51" s="550">
        <f t="shared" si="4"/>
        <v>0</v>
      </c>
    </row>
    <row r="52" spans="1:8" ht="22.5" customHeight="1">
      <c r="A52" s="811"/>
      <c r="B52" s="805" t="s">
        <v>324</v>
      </c>
      <c r="C52" s="542" t="s">
        <v>3</v>
      </c>
      <c r="D52" s="543"/>
      <c r="E52" s="543"/>
      <c r="F52" s="543"/>
      <c r="G52" s="543"/>
      <c r="H52" s="544">
        <f t="shared" si="4"/>
        <v>0</v>
      </c>
    </row>
    <row r="53" spans="1:8" ht="22.5" customHeight="1">
      <c r="A53" s="811"/>
      <c r="B53" s="806"/>
      <c r="C53" s="545" t="s">
        <v>9</v>
      </c>
      <c r="D53" s="546"/>
      <c r="E53" s="546"/>
      <c r="F53" s="546"/>
      <c r="G53" s="546"/>
      <c r="H53" s="547">
        <f t="shared" si="4"/>
        <v>0</v>
      </c>
    </row>
    <row r="54" spans="1:8" ht="22.5" customHeight="1" thickBot="1">
      <c r="A54" s="811"/>
      <c r="B54" s="807"/>
      <c r="C54" s="548" t="s">
        <v>400</v>
      </c>
      <c r="D54" s="549"/>
      <c r="E54" s="549"/>
      <c r="F54" s="549"/>
      <c r="G54" s="549"/>
      <c r="H54" s="550">
        <f t="shared" si="4"/>
        <v>0</v>
      </c>
    </row>
    <row r="55" spans="1:8" ht="22.5" customHeight="1">
      <c r="A55" s="811"/>
      <c r="B55" s="805" t="s">
        <v>321</v>
      </c>
      <c r="C55" s="542" t="s">
        <v>3</v>
      </c>
      <c r="D55" s="543"/>
      <c r="E55" s="543"/>
      <c r="F55" s="543"/>
      <c r="G55" s="543"/>
      <c r="H55" s="544">
        <f t="shared" si="4"/>
        <v>0</v>
      </c>
    </row>
    <row r="56" spans="1:8" ht="22.5" customHeight="1">
      <c r="A56" s="811"/>
      <c r="B56" s="806"/>
      <c r="C56" s="545" t="s">
        <v>9</v>
      </c>
      <c r="D56" s="546"/>
      <c r="E56" s="546"/>
      <c r="F56" s="546"/>
      <c r="G56" s="546"/>
      <c r="H56" s="547">
        <f t="shared" si="4"/>
        <v>0</v>
      </c>
    </row>
    <row r="57" spans="1:8" ht="22.5" customHeight="1" thickBot="1">
      <c r="A57" s="811"/>
      <c r="B57" s="807"/>
      <c r="C57" s="548" t="s">
        <v>400</v>
      </c>
      <c r="D57" s="549"/>
      <c r="E57" s="549"/>
      <c r="F57" s="549"/>
      <c r="G57" s="549"/>
      <c r="H57" s="550">
        <f t="shared" si="4"/>
        <v>0</v>
      </c>
    </row>
    <row r="58" spans="1:8" ht="22.5" customHeight="1">
      <c r="A58" s="811"/>
      <c r="B58" s="805" t="s">
        <v>320</v>
      </c>
      <c r="C58" s="542" t="s">
        <v>3</v>
      </c>
      <c r="D58" s="572">
        <v>3492</v>
      </c>
      <c r="E58" s="572">
        <v>8</v>
      </c>
      <c r="F58" s="543"/>
      <c r="G58" s="543"/>
      <c r="H58" s="544">
        <f t="shared" si="4"/>
        <v>3500</v>
      </c>
    </row>
    <row r="59" spans="1:8" ht="22.5" customHeight="1">
      <c r="A59" s="811"/>
      <c r="B59" s="806"/>
      <c r="C59" s="545" t="s">
        <v>9</v>
      </c>
      <c r="D59" s="572">
        <v>167</v>
      </c>
      <c r="E59" s="572"/>
      <c r="F59" s="546"/>
      <c r="G59" s="546"/>
      <c r="H59" s="547">
        <f t="shared" si="4"/>
        <v>167</v>
      </c>
    </row>
    <row r="60" spans="1:8" ht="22.5" customHeight="1" thickBot="1">
      <c r="A60" s="811"/>
      <c r="B60" s="807"/>
      <c r="C60" s="548" t="s">
        <v>400</v>
      </c>
      <c r="D60" s="570"/>
      <c r="E60" s="570"/>
      <c r="F60" s="549"/>
      <c r="G60" s="549"/>
      <c r="H60" s="550">
        <f t="shared" si="4"/>
        <v>0</v>
      </c>
    </row>
    <row r="61" spans="1:8" ht="22.5" customHeight="1">
      <c r="A61" s="811"/>
      <c r="B61" s="802" t="s">
        <v>4</v>
      </c>
      <c r="C61" s="551" t="s">
        <v>3</v>
      </c>
      <c r="D61" s="552">
        <f>D34+D37+D40+D43+D46+D49+D52+D55+D58</f>
        <v>3492</v>
      </c>
      <c r="E61" s="552">
        <f t="shared" ref="E61:G61" si="5">E34+E37+E40+E43+E46+E49+E52+E55+E58</f>
        <v>8</v>
      </c>
      <c r="F61" s="552">
        <f t="shared" si="5"/>
        <v>0</v>
      </c>
      <c r="G61" s="552">
        <f t="shared" si="5"/>
        <v>0</v>
      </c>
      <c r="H61" s="544">
        <f>H34+H37+H40+H43+H46+H49+H52+H55+H58</f>
        <v>3500</v>
      </c>
    </row>
    <row r="62" spans="1:8" ht="22.5" customHeight="1">
      <c r="A62" s="811"/>
      <c r="B62" s="803"/>
      <c r="C62" s="553" t="s">
        <v>9</v>
      </c>
      <c r="D62" s="554">
        <f>D35+D38+D41+D44+D47+D50+D53+D56+D59</f>
        <v>167</v>
      </c>
      <c r="E62" s="554">
        <f t="shared" ref="E62:G62" si="6">E35+E38+E41+E44+E47+E50+E53+E56+E59</f>
        <v>0</v>
      </c>
      <c r="F62" s="554">
        <f t="shared" si="6"/>
        <v>0</v>
      </c>
      <c r="G62" s="554">
        <f t="shared" si="6"/>
        <v>0</v>
      </c>
      <c r="H62" s="547">
        <f>H35+H38+H41+H44+H47+H50+H53+H56+H59</f>
        <v>167</v>
      </c>
    </row>
    <row r="63" spans="1:8" ht="22.5" customHeight="1" thickBot="1">
      <c r="A63" s="811"/>
      <c r="B63" s="804"/>
      <c r="C63" s="555" t="s">
        <v>400</v>
      </c>
      <c r="D63" s="556">
        <f>D36+D39+D42+D45+D48+D51+D54+D57+D60</f>
        <v>0</v>
      </c>
      <c r="E63" s="556">
        <f t="shared" ref="E63:H63" si="7">E36+E39+E42+E45+E48+E51+E54+E57+E60</f>
        <v>0</v>
      </c>
      <c r="F63" s="556">
        <f t="shared" si="7"/>
        <v>0</v>
      </c>
      <c r="G63" s="556">
        <f t="shared" si="7"/>
        <v>0</v>
      </c>
      <c r="H63" s="550">
        <f t="shared" si="7"/>
        <v>0</v>
      </c>
    </row>
    <row r="64" spans="1:8" ht="48.75" thickBot="1">
      <c r="A64" s="55" t="s">
        <v>87</v>
      </c>
      <c r="B64" s="56" t="s">
        <v>450</v>
      </c>
      <c r="C64" s="560" t="s">
        <v>0</v>
      </c>
      <c r="D64" s="561" t="s">
        <v>97</v>
      </c>
      <c r="E64" s="561" t="s">
        <v>85</v>
      </c>
      <c r="F64" s="561" t="s">
        <v>162</v>
      </c>
      <c r="G64" s="561" t="s">
        <v>86</v>
      </c>
      <c r="H64" s="562" t="s">
        <v>4</v>
      </c>
    </row>
    <row r="65" spans="1:8" ht="18" customHeight="1">
      <c r="A65" s="808" t="s">
        <v>68</v>
      </c>
      <c r="B65" s="805" t="s">
        <v>316</v>
      </c>
      <c r="C65" s="542" t="s">
        <v>3</v>
      </c>
      <c r="D65" s="575">
        <v>0</v>
      </c>
      <c r="E65" s="575">
        <v>4439</v>
      </c>
      <c r="F65" s="567"/>
      <c r="G65" s="567"/>
      <c r="H65" s="544">
        <f t="shared" ref="H65:H91" si="8">SUM(D65:G65)</f>
        <v>4439</v>
      </c>
    </row>
    <row r="66" spans="1:8" ht="18" customHeight="1">
      <c r="A66" s="809"/>
      <c r="B66" s="806"/>
      <c r="C66" s="545" t="s">
        <v>9</v>
      </c>
      <c r="D66" s="572">
        <v>895000</v>
      </c>
      <c r="E66" s="572">
        <v>2550</v>
      </c>
      <c r="F66" s="569">
        <v>0</v>
      </c>
      <c r="G66" s="569"/>
      <c r="H66" s="547">
        <f t="shared" si="8"/>
        <v>897550</v>
      </c>
    </row>
    <row r="67" spans="1:8" ht="18" customHeight="1" thickBot="1">
      <c r="A67" s="809"/>
      <c r="B67" s="807"/>
      <c r="C67" s="548" t="s">
        <v>400</v>
      </c>
      <c r="D67" s="570"/>
      <c r="E67" s="570"/>
      <c r="F67" s="571"/>
      <c r="G67" s="571"/>
      <c r="H67" s="550">
        <f t="shared" si="8"/>
        <v>0</v>
      </c>
    </row>
    <row r="68" spans="1:8" ht="18" customHeight="1">
      <c r="A68" s="809"/>
      <c r="B68" s="805" t="s">
        <v>317</v>
      </c>
      <c r="C68" s="542" t="s">
        <v>3</v>
      </c>
      <c r="D68" s="575">
        <v>281</v>
      </c>
      <c r="E68" s="575">
        <v>3720</v>
      </c>
      <c r="F68" s="576">
        <v>0</v>
      </c>
      <c r="G68" s="567"/>
      <c r="H68" s="544">
        <f t="shared" si="8"/>
        <v>4001</v>
      </c>
    </row>
    <row r="69" spans="1:8" ht="18" customHeight="1">
      <c r="A69" s="809"/>
      <c r="B69" s="806"/>
      <c r="C69" s="545" t="s">
        <v>9</v>
      </c>
      <c r="D69" s="572">
        <v>498500</v>
      </c>
      <c r="E69" s="572">
        <v>2000</v>
      </c>
      <c r="F69" s="573">
        <v>0</v>
      </c>
      <c r="G69" s="569"/>
      <c r="H69" s="547">
        <f t="shared" si="8"/>
        <v>500500</v>
      </c>
    </row>
    <row r="70" spans="1:8" ht="18" customHeight="1" thickBot="1">
      <c r="A70" s="809"/>
      <c r="B70" s="807"/>
      <c r="C70" s="548" t="s">
        <v>400</v>
      </c>
      <c r="D70" s="570"/>
      <c r="E70" s="570"/>
      <c r="F70" s="571"/>
      <c r="G70" s="571"/>
      <c r="H70" s="550">
        <f t="shared" si="8"/>
        <v>0</v>
      </c>
    </row>
    <row r="71" spans="1:8" ht="18" customHeight="1">
      <c r="A71" s="809"/>
      <c r="B71" s="805" t="s">
        <v>318</v>
      </c>
      <c r="C71" s="542" t="s">
        <v>3</v>
      </c>
      <c r="D71" s="575">
        <v>74</v>
      </c>
      <c r="E71" s="575">
        <v>0</v>
      </c>
      <c r="F71" s="567"/>
      <c r="G71" s="567"/>
      <c r="H71" s="544">
        <f t="shared" si="8"/>
        <v>74</v>
      </c>
    </row>
    <row r="72" spans="1:8" ht="18" customHeight="1">
      <c r="A72" s="809"/>
      <c r="B72" s="806"/>
      <c r="C72" s="545" t="s">
        <v>9</v>
      </c>
      <c r="D72" s="572">
        <v>163200</v>
      </c>
      <c r="E72" s="572">
        <v>2550</v>
      </c>
      <c r="F72" s="569">
        <v>0</v>
      </c>
      <c r="G72" s="569"/>
      <c r="H72" s="547">
        <f t="shared" si="8"/>
        <v>165750</v>
      </c>
    </row>
    <row r="73" spans="1:8" ht="18" customHeight="1" thickBot="1">
      <c r="A73" s="809"/>
      <c r="B73" s="807"/>
      <c r="C73" s="548" t="s">
        <v>400</v>
      </c>
      <c r="D73" s="570"/>
      <c r="E73" s="570"/>
      <c r="F73" s="571"/>
      <c r="G73" s="571"/>
      <c r="H73" s="550">
        <f t="shared" si="8"/>
        <v>0</v>
      </c>
    </row>
    <row r="74" spans="1:8" ht="18" customHeight="1">
      <c r="A74" s="809"/>
      <c r="B74" s="805" t="s">
        <v>322</v>
      </c>
      <c r="C74" s="542" t="s">
        <v>3</v>
      </c>
      <c r="D74" s="566"/>
      <c r="E74" s="566"/>
      <c r="F74" s="577">
        <v>0</v>
      </c>
      <c r="G74" s="577">
        <v>0</v>
      </c>
      <c r="H74" s="544">
        <f t="shared" si="8"/>
        <v>0</v>
      </c>
    </row>
    <row r="75" spans="1:8" ht="18" customHeight="1">
      <c r="A75" s="809"/>
      <c r="B75" s="806"/>
      <c r="C75" s="545" t="s">
        <v>9</v>
      </c>
      <c r="D75" s="568">
        <v>680</v>
      </c>
      <c r="E75" s="568"/>
      <c r="F75" s="577">
        <v>0</v>
      </c>
      <c r="G75" s="577">
        <v>0</v>
      </c>
      <c r="H75" s="547">
        <f t="shared" si="8"/>
        <v>680</v>
      </c>
    </row>
    <row r="76" spans="1:8" ht="18" customHeight="1" thickBot="1">
      <c r="A76" s="809"/>
      <c r="B76" s="807"/>
      <c r="C76" s="548" t="s">
        <v>400</v>
      </c>
      <c r="D76" s="570"/>
      <c r="E76" s="570"/>
      <c r="F76" s="571"/>
      <c r="G76" s="571"/>
      <c r="H76" s="550">
        <f t="shared" si="8"/>
        <v>0</v>
      </c>
    </row>
    <row r="77" spans="1:8" ht="18" customHeight="1">
      <c r="A77" s="809"/>
      <c r="B77" s="805" t="s">
        <v>319</v>
      </c>
      <c r="C77" s="542" t="s">
        <v>3</v>
      </c>
      <c r="D77" s="575">
        <v>1460</v>
      </c>
      <c r="E77" s="575">
        <v>6300</v>
      </c>
      <c r="F77" s="576"/>
      <c r="G77" s="576">
        <v>6213</v>
      </c>
      <c r="H77" s="544">
        <f t="shared" si="8"/>
        <v>13973</v>
      </c>
    </row>
    <row r="78" spans="1:8" ht="18" customHeight="1">
      <c r="A78" s="809"/>
      <c r="B78" s="806"/>
      <c r="C78" s="545" t="s">
        <v>9</v>
      </c>
      <c r="D78" s="572">
        <v>84333</v>
      </c>
      <c r="E78" s="572">
        <v>21500</v>
      </c>
      <c r="F78" s="573"/>
      <c r="G78" s="573">
        <v>603</v>
      </c>
      <c r="H78" s="547">
        <f t="shared" si="8"/>
        <v>106436</v>
      </c>
    </row>
    <row r="79" spans="1:8" ht="18" customHeight="1" thickBot="1">
      <c r="A79" s="809"/>
      <c r="B79" s="807"/>
      <c r="C79" s="548" t="s">
        <v>400</v>
      </c>
      <c r="D79" s="570"/>
      <c r="E79" s="570"/>
      <c r="F79" s="571"/>
      <c r="G79" s="571"/>
      <c r="H79" s="550">
        <f t="shared" si="8"/>
        <v>0</v>
      </c>
    </row>
    <row r="80" spans="1:8" ht="18" customHeight="1">
      <c r="A80" s="809"/>
      <c r="B80" s="805" t="s">
        <v>323</v>
      </c>
      <c r="C80" s="542" t="s">
        <v>3</v>
      </c>
      <c r="D80" s="578">
        <v>269408</v>
      </c>
      <c r="E80" s="578">
        <v>10931</v>
      </c>
      <c r="F80" s="567">
        <v>0</v>
      </c>
      <c r="G80" s="567"/>
      <c r="H80" s="544">
        <f t="shared" si="8"/>
        <v>280339</v>
      </c>
    </row>
    <row r="81" spans="1:8" ht="18" customHeight="1">
      <c r="A81" s="809"/>
      <c r="B81" s="806"/>
      <c r="C81" s="545" t="s">
        <v>9</v>
      </c>
      <c r="D81" s="578">
        <v>64753</v>
      </c>
      <c r="E81" s="578">
        <v>4963</v>
      </c>
      <c r="F81" s="569"/>
      <c r="G81" s="569"/>
      <c r="H81" s="547">
        <f t="shared" si="8"/>
        <v>69716</v>
      </c>
    </row>
    <row r="82" spans="1:8" ht="18" customHeight="1" thickBot="1">
      <c r="A82" s="809"/>
      <c r="B82" s="807"/>
      <c r="C82" s="548" t="s">
        <v>400</v>
      </c>
      <c r="D82" s="570"/>
      <c r="E82" s="570"/>
      <c r="F82" s="571"/>
      <c r="G82" s="571"/>
      <c r="H82" s="550">
        <f t="shared" si="8"/>
        <v>0</v>
      </c>
    </row>
    <row r="83" spans="1:8" ht="18" hidden="1" customHeight="1">
      <c r="A83" s="809"/>
      <c r="B83" s="805" t="s">
        <v>324</v>
      </c>
      <c r="C83" s="542" t="s">
        <v>3</v>
      </c>
      <c r="D83" s="566"/>
      <c r="E83" s="566"/>
      <c r="F83" s="567"/>
      <c r="G83" s="567"/>
      <c r="H83" s="544">
        <f t="shared" si="8"/>
        <v>0</v>
      </c>
    </row>
    <row r="84" spans="1:8" ht="18" hidden="1" customHeight="1">
      <c r="A84" s="809"/>
      <c r="B84" s="806"/>
      <c r="C84" s="545" t="s">
        <v>9</v>
      </c>
      <c r="D84" s="568"/>
      <c r="E84" s="568"/>
      <c r="F84" s="569"/>
      <c r="G84" s="569"/>
      <c r="H84" s="547">
        <f t="shared" si="8"/>
        <v>0</v>
      </c>
    </row>
    <row r="85" spans="1:8" ht="18" hidden="1" customHeight="1" thickBot="1">
      <c r="A85" s="809"/>
      <c r="B85" s="807"/>
      <c r="C85" s="548" t="s">
        <v>400</v>
      </c>
      <c r="D85" s="570"/>
      <c r="E85" s="570"/>
      <c r="F85" s="571"/>
      <c r="G85" s="571"/>
      <c r="H85" s="550">
        <f t="shared" si="8"/>
        <v>0</v>
      </c>
    </row>
    <row r="86" spans="1:8" ht="18" customHeight="1">
      <c r="A86" s="809"/>
      <c r="B86" s="805" t="s">
        <v>321</v>
      </c>
      <c r="C86" s="542" t="s">
        <v>3</v>
      </c>
      <c r="D86" s="578">
        <v>0</v>
      </c>
      <c r="E86" s="578">
        <v>169</v>
      </c>
      <c r="F86" s="573">
        <v>0</v>
      </c>
      <c r="G86" s="573">
        <v>0</v>
      </c>
      <c r="H86" s="544">
        <f t="shared" si="8"/>
        <v>169</v>
      </c>
    </row>
    <row r="87" spans="1:8" ht="18" customHeight="1">
      <c r="A87" s="809"/>
      <c r="B87" s="806"/>
      <c r="C87" s="545" t="s">
        <v>9</v>
      </c>
      <c r="D87" s="578">
        <v>603600</v>
      </c>
      <c r="E87" s="578">
        <v>330</v>
      </c>
      <c r="F87" s="573">
        <v>0</v>
      </c>
      <c r="G87" s="573"/>
      <c r="H87" s="547">
        <f t="shared" si="8"/>
        <v>603930</v>
      </c>
    </row>
    <row r="88" spans="1:8" ht="18" customHeight="1" thickBot="1">
      <c r="A88" s="809"/>
      <c r="B88" s="807"/>
      <c r="C88" s="548" t="s">
        <v>400</v>
      </c>
      <c r="D88" s="570"/>
      <c r="E88" s="570"/>
      <c r="F88" s="571"/>
      <c r="G88" s="571"/>
      <c r="H88" s="550">
        <f t="shared" si="8"/>
        <v>0</v>
      </c>
    </row>
    <row r="89" spans="1:8" ht="18" customHeight="1">
      <c r="A89" s="809"/>
      <c r="B89" s="805" t="s">
        <v>320</v>
      </c>
      <c r="C89" s="542" t="s">
        <v>3</v>
      </c>
      <c r="D89" s="578">
        <v>81516</v>
      </c>
      <c r="E89" s="578">
        <v>5664</v>
      </c>
      <c r="F89" s="573">
        <v>0</v>
      </c>
      <c r="G89" s="573">
        <v>174</v>
      </c>
      <c r="H89" s="544">
        <f t="shared" si="8"/>
        <v>87354</v>
      </c>
    </row>
    <row r="90" spans="1:8" ht="18" customHeight="1">
      <c r="A90" s="809"/>
      <c r="B90" s="806"/>
      <c r="C90" s="545" t="s">
        <v>9</v>
      </c>
      <c r="D90" s="578">
        <v>582520</v>
      </c>
      <c r="E90" s="578">
        <v>12913</v>
      </c>
      <c r="F90" s="573">
        <v>0</v>
      </c>
      <c r="G90" s="573">
        <v>3144</v>
      </c>
      <c r="H90" s="547">
        <f t="shared" si="8"/>
        <v>598577</v>
      </c>
    </row>
    <row r="91" spans="1:8" ht="18" customHeight="1" thickBot="1">
      <c r="A91" s="809"/>
      <c r="B91" s="807"/>
      <c r="C91" s="548" t="s">
        <v>400</v>
      </c>
      <c r="D91" s="570">
        <v>0</v>
      </c>
      <c r="E91" s="570"/>
      <c r="F91" s="571"/>
      <c r="G91" s="571"/>
      <c r="H91" s="550">
        <f t="shared" si="8"/>
        <v>0</v>
      </c>
    </row>
    <row r="92" spans="1:8" ht="18" customHeight="1">
      <c r="A92" s="809"/>
      <c r="B92" s="802" t="s">
        <v>4</v>
      </c>
      <c r="C92" s="551" t="s">
        <v>3</v>
      </c>
      <c r="D92" s="552">
        <f>D65+D68+D71+D74+D77+D80+D83+D86+D89</f>
        <v>352739</v>
      </c>
      <c r="E92" s="552">
        <f t="shared" ref="E92:G92" si="9">E65+E68+E71+E74+E77+E80+E83+E86+E89</f>
        <v>31223</v>
      </c>
      <c r="F92" s="552">
        <f t="shared" si="9"/>
        <v>0</v>
      </c>
      <c r="G92" s="552">
        <f t="shared" si="9"/>
        <v>6387</v>
      </c>
      <c r="H92" s="544">
        <f>H65+H68+H71+H74+H77+H80+H83+H86+H89</f>
        <v>390349</v>
      </c>
    </row>
    <row r="93" spans="1:8" ht="18" customHeight="1">
      <c r="A93" s="809"/>
      <c r="B93" s="803"/>
      <c r="C93" s="553" t="s">
        <v>9</v>
      </c>
      <c r="D93" s="554">
        <f t="shared" ref="D93:G94" si="10">D66+D69+D72+D75+D78+D81+D84+D87+D90</f>
        <v>2892586</v>
      </c>
      <c r="E93" s="554">
        <f t="shared" si="10"/>
        <v>46806</v>
      </c>
      <c r="F93" s="554">
        <f t="shared" si="10"/>
        <v>0</v>
      </c>
      <c r="G93" s="554">
        <f t="shared" si="10"/>
        <v>3747</v>
      </c>
      <c r="H93" s="547">
        <f>H66+H69+H72+H75+H78+H81+H84+H87+H90</f>
        <v>2943139</v>
      </c>
    </row>
    <row r="94" spans="1:8" ht="18" customHeight="1" thickBot="1">
      <c r="A94" s="809"/>
      <c r="B94" s="804"/>
      <c r="C94" s="555" t="s">
        <v>400</v>
      </c>
      <c r="D94" s="556">
        <f t="shared" si="10"/>
        <v>0</v>
      </c>
      <c r="E94" s="556">
        <f t="shared" si="10"/>
        <v>0</v>
      </c>
      <c r="F94" s="556">
        <f t="shared" si="10"/>
        <v>0</v>
      </c>
      <c r="G94" s="556">
        <f>G67+G70+G73+G76+G79+G82+G85+G88+G91</f>
        <v>0</v>
      </c>
      <c r="H94" s="550">
        <f>H67+H70+H73+H76+H79+H82+H85+H88+H91</f>
        <v>0</v>
      </c>
    </row>
    <row r="95" spans="1:8" ht="24.75" thickBot="1">
      <c r="A95" s="357"/>
      <c r="B95" s="358"/>
      <c r="C95" s="557"/>
      <c r="D95" s="558"/>
      <c r="E95" s="558"/>
      <c r="F95" s="558"/>
      <c r="G95" s="558"/>
      <c r="H95" s="559"/>
    </row>
    <row r="96" spans="1:8" ht="64.5" customHeight="1" thickBot="1">
      <c r="A96" s="800"/>
      <c r="B96" s="58" t="s">
        <v>451</v>
      </c>
      <c r="C96" s="560" t="s">
        <v>0</v>
      </c>
      <c r="D96" s="561" t="s">
        <v>97</v>
      </c>
      <c r="E96" s="561" t="s">
        <v>85</v>
      </c>
      <c r="F96" s="561" t="s">
        <v>505</v>
      </c>
      <c r="G96" s="561" t="s">
        <v>86</v>
      </c>
      <c r="H96" s="562" t="s">
        <v>4</v>
      </c>
    </row>
    <row r="97" spans="1:8" ht="27" customHeight="1">
      <c r="A97" s="800"/>
      <c r="B97" s="805" t="s">
        <v>126</v>
      </c>
      <c r="C97" s="542" t="s">
        <v>3</v>
      </c>
      <c r="D97" s="566">
        <f t="shared" ref="D97:G99" si="11">D29</f>
        <v>48692</v>
      </c>
      <c r="E97" s="566">
        <f t="shared" si="11"/>
        <v>501</v>
      </c>
      <c r="F97" s="567">
        <f t="shared" si="11"/>
        <v>0</v>
      </c>
      <c r="G97" s="567">
        <f t="shared" si="11"/>
        <v>0</v>
      </c>
      <c r="H97" s="544">
        <f>SUM(D97:G97)</f>
        <v>49193</v>
      </c>
    </row>
    <row r="98" spans="1:8" ht="27" customHeight="1">
      <c r="A98" s="800"/>
      <c r="B98" s="806"/>
      <c r="C98" s="545" t="s">
        <v>9</v>
      </c>
      <c r="D98" s="568">
        <f t="shared" si="11"/>
        <v>12862</v>
      </c>
      <c r="E98" s="568">
        <v>0</v>
      </c>
      <c r="F98" s="569">
        <f t="shared" si="11"/>
        <v>0</v>
      </c>
      <c r="G98" s="569">
        <f t="shared" si="11"/>
        <v>0</v>
      </c>
      <c r="H98" s="547">
        <f t="shared" ref="H98:H105" si="12">SUM(D98:G98)</f>
        <v>12862</v>
      </c>
    </row>
    <row r="99" spans="1:8" ht="27" customHeight="1" thickBot="1">
      <c r="A99" s="800"/>
      <c r="B99" s="807"/>
      <c r="C99" s="548" t="s">
        <v>400</v>
      </c>
      <c r="D99" s="570">
        <f t="shared" si="11"/>
        <v>0</v>
      </c>
      <c r="E99" s="570">
        <f t="shared" si="11"/>
        <v>0</v>
      </c>
      <c r="F99" s="571">
        <f t="shared" si="11"/>
        <v>0</v>
      </c>
      <c r="G99" s="571">
        <f t="shared" si="11"/>
        <v>0</v>
      </c>
      <c r="H99" s="550">
        <f t="shared" si="12"/>
        <v>0</v>
      </c>
    </row>
    <row r="100" spans="1:8" ht="27" customHeight="1">
      <c r="A100" s="800"/>
      <c r="B100" s="805" t="s">
        <v>5</v>
      </c>
      <c r="C100" s="542" t="s">
        <v>3</v>
      </c>
      <c r="D100" s="566">
        <f t="shared" ref="D100:G102" si="13">D61</f>
        <v>3492</v>
      </c>
      <c r="E100" s="566">
        <f t="shared" si="13"/>
        <v>8</v>
      </c>
      <c r="F100" s="567">
        <f t="shared" si="13"/>
        <v>0</v>
      </c>
      <c r="G100" s="567">
        <f t="shared" si="13"/>
        <v>0</v>
      </c>
      <c r="H100" s="544">
        <f t="shared" si="12"/>
        <v>3500</v>
      </c>
    </row>
    <row r="101" spans="1:8" ht="27" customHeight="1">
      <c r="A101" s="800"/>
      <c r="B101" s="806"/>
      <c r="C101" s="545" t="s">
        <v>9</v>
      </c>
      <c r="D101" s="568">
        <f t="shared" si="13"/>
        <v>167</v>
      </c>
      <c r="E101" s="568">
        <v>0</v>
      </c>
      <c r="F101" s="569">
        <f t="shared" si="13"/>
        <v>0</v>
      </c>
      <c r="G101" s="569">
        <f t="shared" si="13"/>
        <v>0</v>
      </c>
      <c r="H101" s="547">
        <f t="shared" si="12"/>
        <v>167</v>
      </c>
    </row>
    <row r="102" spans="1:8" ht="27" customHeight="1" thickBot="1">
      <c r="A102" s="800"/>
      <c r="B102" s="807"/>
      <c r="C102" s="548" t="s">
        <v>400</v>
      </c>
      <c r="D102" s="568">
        <f t="shared" si="13"/>
        <v>0</v>
      </c>
      <c r="E102" s="568">
        <f t="shared" si="13"/>
        <v>0</v>
      </c>
      <c r="F102" s="569">
        <f t="shared" si="13"/>
        <v>0</v>
      </c>
      <c r="G102" s="569">
        <f t="shared" si="13"/>
        <v>0</v>
      </c>
      <c r="H102" s="550">
        <f t="shared" si="12"/>
        <v>0</v>
      </c>
    </row>
    <row r="103" spans="1:8" ht="27" customHeight="1">
      <c r="A103" s="800"/>
      <c r="B103" s="805" t="s">
        <v>68</v>
      </c>
      <c r="C103" s="542" t="s">
        <v>3</v>
      </c>
      <c r="D103" s="566">
        <f t="shared" ref="D103:G104" si="14">D92</f>
        <v>352739</v>
      </c>
      <c r="E103" s="566">
        <f t="shared" si="14"/>
        <v>31223</v>
      </c>
      <c r="F103" s="567">
        <f t="shared" si="14"/>
        <v>0</v>
      </c>
      <c r="G103" s="567">
        <f t="shared" si="14"/>
        <v>6387</v>
      </c>
      <c r="H103" s="544">
        <f t="shared" si="12"/>
        <v>390349</v>
      </c>
    </row>
    <row r="104" spans="1:8" ht="27" customHeight="1">
      <c r="A104" s="800"/>
      <c r="B104" s="806"/>
      <c r="C104" s="545" t="s">
        <v>9</v>
      </c>
      <c r="D104" s="568">
        <v>2892546</v>
      </c>
      <c r="E104" s="568">
        <f t="shared" si="14"/>
        <v>46806</v>
      </c>
      <c r="F104" s="569">
        <f t="shared" si="14"/>
        <v>0</v>
      </c>
      <c r="G104" s="569">
        <f t="shared" si="14"/>
        <v>3747</v>
      </c>
      <c r="H104" s="547">
        <f t="shared" si="12"/>
        <v>2943099</v>
      </c>
    </row>
    <row r="105" spans="1:8" ht="27" customHeight="1" thickBot="1">
      <c r="A105" s="800"/>
      <c r="B105" s="807"/>
      <c r="C105" s="548" t="s">
        <v>400</v>
      </c>
      <c r="D105" s="546"/>
      <c r="E105" s="546">
        <v>0</v>
      </c>
      <c r="F105" s="546">
        <f t="shared" ref="F105:G105" si="15">F94</f>
        <v>0</v>
      </c>
      <c r="G105" s="546">
        <f t="shared" si="15"/>
        <v>0</v>
      </c>
      <c r="H105" s="550">
        <f t="shared" si="12"/>
        <v>0</v>
      </c>
    </row>
    <row r="106" spans="1:8" ht="27" customHeight="1">
      <c r="A106" s="800"/>
      <c r="B106" s="802" t="s">
        <v>4</v>
      </c>
      <c r="C106" s="551" t="s">
        <v>3</v>
      </c>
      <c r="D106" s="552">
        <f t="shared" ref="D106:G106" si="16">D97+D100+D103</f>
        <v>404923</v>
      </c>
      <c r="E106" s="552">
        <f t="shared" si="16"/>
        <v>31732</v>
      </c>
      <c r="F106" s="552">
        <f t="shared" si="16"/>
        <v>0</v>
      </c>
      <c r="G106" s="552">
        <f t="shared" si="16"/>
        <v>6387</v>
      </c>
      <c r="H106" s="544">
        <f t="shared" ref="H106:H108" si="17">SUM(D106:G106)</f>
        <v>443042</v>
      </c>
    </row>
    <row r="107" spans="1:8" ht="27" customHeight="1">
      <c r="A107" s="800"/>
      <c r="B107" s="803"/>
      <c r="C107" s="553" t="s">
        <v>9</v>
      </c>
      <c r="D107" s="554">
        <f>D98+D101+D104</f>
        <v>2905575</v>
      </c>
      <c r="E107" s="554">
        <f t="shared" ref="E107:G107" si="18">E98+E101+E104</f>
        <v>46806</v>
      </c>
      <c r="F107" s="554">
        <f t="shared" si="18"/>
        <v>0</v>
      </c>
      <c r="G107" s="554">
        <f t="shared" si="18"/>
        <v>3747</v>
      </c>
      <c r="H107" s="547">
        <f t="shared" si="17"/>
        <v>2956128</v>
      </c>
    </row>
    <row r="108" spans="1:8" ht="24.75" thickBot="1">
      <c r="A108" s="801"/>
      <c r="B108" s="804"/>
      <c r="C108" s="555" t="s">
        <v>400</v>
      </c>
      <c r="D108" s="556">
        <f>D99+D102+D105</f>
        <v>0</v>
      </c>
      <c r="E108" s="556">
        <f t="shared" ref="E108:G108" si="19">E99+E102+E105</f>
        <v>0</v>
      </c>
      <c r="F108" s="556">
        <f t="shared" si="19"/>
        <v>0</v>
      </c>
      <c r="G108" s="556">
        <f t="shared" si="19"/>
        <v>0</v>
      </c>
      <c r="H108" s="550">
        <f t="shared" si="17"/>
        <v>0</v>
      </c>
    </row>
  </sheetData>
  <sheetProtection formatCells="0" formatColumns="0" formatRows="0"/>
  <mergeCells count="38">
    <mergeCell ref="B29:B31"/>
    <mergeCell ref="A2:A31"/>
    <mergeCell ref="B26:B28"/>
    <mergeCell ref="B17:B19"/>
    <mergeCell ref="B20:B22"/>
    <mergeCell ref="B23:B25"/>
    <mergeCell ref="B2:B4"/>
    <mergeCell ref="B5:B7"/>
    <mergeCell ref="B8:B10"/>
    <mergeCell ref="B11:B13"/>
    <mergeCell ref="B14:B16"/>
    <mergeCell ref="A65:A94"/>
    <mergeCell ref="B61:B6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A34:A63"/>
    <mergeCell ref="B80:B82"/>
    <mergeCell ref="B83:B85"/>
    <mergeCell ref="B86:B88"/>
    <mergeCell ref="B89:B91"/>
    <mergeCell ref="B92:B94"/>
    <mergeCell ref="B65:B67"/>
    <mergeCell ref="B68:B70"/>
    <mergeCell ref="B71:B73"/>
    <mergeCell ref="B74:B76"/>
    <mergeCell ref="B77:B79"/>
    <mergeCell ref="A96:A108"/>
    <mergeCell ref="B106:B108"/>
    <mergeCell ref="B97:B99"/>
    <mergeCell ref="B100:B102"/>
    <mergeCell ref="B103:B105"/>
  </mergeCells>
  <printOptions horizontalCentered="1" verticalCentered="1"/>
  <pageMargins left="0.43307086614173229" right="0.78740157480314965" top="0.74803149606299213" bottom="0.9055118110236221" header="0.39370078740157483" footer="0.35433070866141736"/>
  <pageSetup scale="31" orientation="portrait" r:id="rId1"/>
  <headerFooter>
    <oddHeader>&amp;L&amp;"B Yekan,Regular"&amp;12مبالغ به میلیون ریال &amp;C&amp;"B Nazanin,Bold"&amp;20بودجه تفصیلی دانشگاه علوم پزشکی و خدمات بهداشتی درمانی یاسوج. سال 1400&amp;R&amp;"B Yekan,Regular"&amp;12 6</oddHeader>
    <oddFooter>&amp;L&amp;"B Nazanin,Bold"&amp;14رییس مرکز بودجه و پایش عملکرد: 
&amp;C&amp;"B Nazanin,Bold"&amp;14معاون توسعه : دکتر امین اله بابویی&amp;R&amp;"B Nazanin,Bold"&amp;14 دکتر سعید جاودان سیرت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rightToLeft="1" view="pageLayout" topLeftCell="A19" zoomScaleNormal="100" zoomScaleSheetLayoutView="96" workbookViewId="0">
      <selection activeCell="L33" sqref="L33"/>
    </sheetView>
  </sheetViews>
  <sheetFormatPr defaultColWidth="9" defaultRowHeight="19.5"/>
  <cols>
    <col min="1" max="1" width="9.140625" style="51" customWidth="1"/>
    <col min="2" max="2" width="32.140625" style="51" customWidth="1"/>
    <col min="3" max="6" width="11.42578125" style="51" customWidth="1"/>
    <col min="7" max="16384" width="9" style="51"/>
  </cols>
  <sheetData>
    <row r="1" spans="1:6" ht="3.6" customHeight="1" thickBot="1">
      <c r="A1" s="52"/>
      <c r="B1" s="52"/>
      <c r="C1" s="52"/>
      <c r="D1" s="52"/>
      <c r="E1" s="52"/>
      <c r="F1" s="52"/>
    </row>
    <row r="2" spans="1:6" s="34" customFormat="1" ht="24" customHeight="1" thickTop="1">
      <c r="A2" s="817" t="s">
        <v>453</v>
      </c>
      <c r="B2" s="818"/>
      <c r="C2" s="818" t="s">
        <v>452</v>
      </c>
      <c r="D2" s="818"/>
      <c r="E2" s="819"/>
      <c r="F2" s="820"/>
    </row>
    <row r="3" spans="1:6" s="34" customFormat="1" ht="47.25">
      <c r="A3" s="59" t="s">
        <v>87</v>
      </c>
      <c r="B3" s="60" t="s">
        <v>0</v>
      </c>
      <c r="C3" s="61" t="s">
        <v>3</v>
      </c>
      <c r="D3" s="61" t="s">
        <v>9</v>
      </c>
      <c r="E3" s="264" t="s">
        <v>400</v>
      </c>
      <c r="F3" s="62" t="s">
        <v>4</v>
      </c>
    </row>
    <row r="4" spans="1:6" s="34" customFormat="1" ht="24" customHeight="1">
      <c r="A4" s="821" t="s">
        <v>2</v>
      </c>
      <c r="B4" s="11" t="s">
        <v>118</v>
      </c>
      <c r="C4" s="564">
        <v>168695</v>
      </c>
      <c r="D4" s="564">
        <v>55855</v>
      </c>
      <c r="E4" s="565"/>
      <c r="F4" s="62">
        <f>C4+D4+E4</f>
        <v>224550</v>
      </c>
    </row>
    <row r="5" spans="1:6" s="34" customFormat="1" ht="24" customHeight="1">
      <c r="A5" s="821"/>
      <c r="B5" s="64" t="s">
        <v>85</v>
      </c>
      <c r="C5" s="564">
        <v>268</v>
      </c>
      <c r="D5" s="564"/>
      <c r="E5" s="565"/>
      <c r="F5" s="62">
        <f t="shared" ref="F5:F7" si="0">C5+D5+E5</f>
        <v>268</v>
      </c>
    </row>
    <row r="6" spans="1:6" s="34" customFormat="1" ht="24" customHeight="1">
      <c r="A6" s="821"/>
      <c r="B6" s="64" t="s">
        <v>162</v>
      </c>
      <c r="C6" s="564">
        <v>0</v>
      </c>
      <c r="D6" s="564"/>
      <c r="E6" s="565"/>
      <c r="F6" s="62">
        <f t="shared" si="0"/>
        <v>0</v>
      </c>
    </row>
    <row r="7" spans="1:6" s="34" customFormat="1" ht="24" customHeight="1">
      <c r="A7" s="821"/>
      <c r="B7" s="64" t="s">
        <v>86</v>
      </c>
      <c r="C7" s="564">
        <v>0</v>
      </c>
      <c r="D7" s="564">
        <v>0</v>
      </c>
      <c r="E7" s="565"/>
      <c r="F7" s="62">
        <f t="shared" si="0"/>
        <v>0</v>
      </c>
    </row>
    <row r="8" spans="1:6" s="34" customFormat="1" ht="24" customHeight="1">
      <c r="A8" s="821"/>
      <c r="B8" s="7" t="s">
        <v>51</v>
      </c>
      <c r="C8" s="65">
        <f>SUM(C4:C7)</f>
        <v>168963</v>
      </c>
      <c r="D8" s="65">
        <f t="shared" ref="D8:E8" si="1">SUM(D4:D7)</f>
        <v>55855</v>
      </c>
      <c r="E8" s="65">
        <f t="shared" si="1"/>
        <v>0</v>
      </c>
      <c r="F8" s="66">
        <f>SUM(F4:F7)</f>
        <v>224818</v>
      </c>
    </row>
    <row r="9" spans="1:6" s="34" customFormat="1" ht="24" customHeight="1">
      <c r="A9" s="821" t="s">
        <v>5</v>
      </c>
      <c r="B9" s="11" t="s">
        <v>118</v>
      </c>
      <c r="C9" s="63"/>
      <c r="D9" s="564">
        <v>8500</v>
      </c>
      <c r="E9" s="265"/>
      <c r="F9" s="62">
        <f>C9+D9+E9</f>
        <v>8500</v>
      </c>
    </row>
    <row r="10" spans="1:6" s="34" customFormat="1" ht="24" customHeight="1">
      <c r="A10" s="821"/>
      <c r="B10" s="64" t="s">
        <v>85</v>
      </c>
      <c r="C10" s="63"/>
      <c r="D10" s="63"/>
      <c r="E10" s="265"/>
      <c r="F10" s="62">
        <f t="shared" ref="F10:F12" si="2">C10+D10+E10</f>
        <v>0</v>
      </c>
    </row>
    <row r="11" spans="1:6" s="34" customFormat="1" ht="24" customHeight="1">
      <c r="A11" s="821"/>
      <c r="B11" s="64" t="s">
        <v>162</v>
      </c>
      <c r="C11" s="63"/>
      <c r="D11" s="63"/>
      <c r="E11" s="265"/>
      <c r="F11" s="62">
        <f t="shared" si="2"/>
        <v>0</v>
      </c>
    </row>
    <row r="12" spans="1:6" s="34" customFormat="1" ht="24" customHeight="1">
      <c r="A12" s="821"/>
      <c r="B12" s="64" t="s">
        <v>86</v>
      </c>
      <c r="C12" s="63"/>
      <c r="D12" s="63"/>
      <c r="E12" s="265"/>
      <c r="F12" s="62">
        <f t="shared" si="2"/>
        <v>0</v>
      </c>
    </row>
    <row r="13" spans="1:6" s="34" customFormat="1" ht="24" customHeight="1">
      <c r="A13" s="821"/>
      <c r="B13" s="7" t="s">
        <v>51</v>
      </c>
      <c r="C13" s="67">
        <f>SUM(C9:C12)</f>
        <v>0</v>
      </c>
      <c r="D13" s="67">
        <f>SUM(D9:D12)</f>
        <v>8500</v>
      </c>
      <c r="E13" s="67">
        <f>SUM(E9:E12)</f>
        <v>0</v>
      </c>
      <c r="F13" s="62">
        <f>SUM(F9:F12)</f>
        <v>8500</v>
      </c>
    </row>
    <row r="14" spans="1:6" s="34" customFormat="1" ht="24" customHeight="1">
      <c r="A14" s="821" t="s">
        <v>6</v>
      </c>
      <c r="B14" s="11" t="s">
        <v>118</v>
      </c>
      <c r="C14" s="564">
        <v>605855</v>
      </c>
      <c r="D14" s="564">
        <v>1274427</v>
      </c>
      <c r="E14" s="265"/>
      <c r="F14" s="62">
        <f>C14+D14+E14</f>
        <v>1880282</v>
      </c>
    </row>
    <row r="15" spans="1:6" s="34" customFormat="1" ht="24" customHeight="1">
      <c r="A15" s="821"/>
      <c r="B15" s="64" t="s">
        <v>85</v>
      </c>
      <c r="C15" s="564">
        <v>26550</v>
      </c>
      <c r="D15" s="564">
        <v>46806</v>
      </c>
      <c r="E15" s="265"/>
      <c r="F15" s="62">
        <f t="shared" ref="F15:F17" si="3">C15+D15+E15</f>
        <v>73356</v>
      </c>
    </row>
    <row r="16" spans="1:6" s="34" customFormat="1" ht="24" customHeight="1">
      <c r="A16" s="821"/>
      <c r="B16" s="64" t="s">
        <v>162</v>
      </c>
      <c r="C16" s="564">
        <v>362252</v>
      </c>
      <c r="D16" s="564"/>
      <c r="E16" s="265"/>
      <c r="F16" s="62">
        <f t="shared" si="3"/>
        <v>362252</v>
      </c>
    </row>
    <row r="17" spans="1:6" s="34" customFormat="1" ht="24" customHeight="1">
      <c r="A17" s="821"/>
      <c r="B17" s="64" t="s">
        <v>86</v>
      </c>
      <c r="C17" s="564">
        <v>0</v>
      </c>
      <c r="D17" s="564">
        <v>0</v>
      </c>
      <c r="E17" s="265"/>
      <c r="F17" s="62">
        <f t="shared" si="3"/>
        <v>0</v>
      </c>
    </row>
    <row r="18" spans="1:6" s="34" customFormat="1" ht="24" customHeight="1">
      <c r="A18" s="821"/>
      <c r="B18" s="7" t="s">
        <v>51</v>
      </c>
      <c r="C18" s="65">
        <f>SUM(C14:C17)</f>
        <v>994657</v>
      </c>
      <c r="D18" s="65">
        <f>SUM(D14:D17)</f>
        <v>1321233</v>
      </c>
      <c r="E18" s="65">
        <f>SUM(E14:E17)</f>
        <v>0</v>
      </c>
      <c r="F18" s="66">
        <f>SUM(F14:F17)</f>
        <v>2315890</v>
      </c>
    </row>
    <row r="19" spans="1:6" s="34" customFormat="1" ht="24" customHeight="1" thickBot="1">
      <c r="A19" s="815" t="s">
        <v>7</v>
      </c>
      <c r="B19" s="816"/>
      <c r="C19" s="68">
        <f>SUM(C8+C13+C18)</f>
        <v>1163620</v>
      </c>
      <c r="D19" s="68">
        <f>SUM(D8+D13+D18)</f>
        <v>1385588</v>
      </c>
      <c r="E19" s="68">
        <f>SUM(E8+E13+E18)</f>
        <v>0</v>
      </c>
      <c r="F19" s="69">
        <f>SUM(C19:E19)</f>
        <v>2549208</v>
      </c>
    </row>
    <row r="20" spans="1:6" ht="19.899999999999999" customHeight="1" thickTop="1" thickBot="1"/>
    <row r="21" spans="1:6" ht="20.25" thickBot="1">
      <c r="C21" s="664"/>
      <c r="D21" s="664"/>
    </row>
    <row r="22" spans="1:6">
      <c r="B22" s="642">
        <v>0</v>
      </c>
    </row>
  </sheetData>
  <sheetProtection formatCells="0" formatColumns="0" formatRows="0"/>
  <mergeCells count="6">
    <mergeCell ref="A19:B19"/>
    <mergeCell ref="A2:B2"/>
    <mergeCell ref="C2:F2"/>
    <mergeCell ref="A4:A8"/>
    <mergeCell ref="A9:A13"/>
    <mergeCell ref="A14:A18"/>
  </mergeCells>
  <printOptions horizontalCentered="1" verticalCentered="1"/>
  <pageMargins left="0.31496062992125984" right="0.78740157480314965" top="0.74803149606299213" bottom="0.9055118110236221" header="0.39370078740157483" footer="0.43307086614173229"/>
  <pageSetup orientation="portrait" r:id="rId1"/>
  <headerFooter>
    <oddHeader>&amp;L&amp;"B Nazanin,Regular"&amp;12مبالغ به میلیون ریال&amp;C&amp;"B Nazanin,Bold"&amp;14ب&amp;10ودجه تفصیلی دانشگاه علوم پزشکی و خدمات بهداشتی درمانی یاسوج سال 1400
&amp;R&amp;"B Yekan,Regular"&amp;12 7</oddHeader>
    <oddFooter>&amp;L&amp;"B Nazanin,Bold"&amp;9رییس مرکز بودجه و پایش عملکرد : دکتر سید جواد طباییان    
            &amp;C&amp;"B Nazanin,Bold"&amp;9 دکتر امین اله بابویی&amp;R&amp;"B Nazanin,Bold"&amp;9 دکتر سعید جاودان سیرت</oddFooter>
  </headerFooter>
  <ignoredErrors>
    <ignoredError sqref="F13 F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rightToLeft="1" view="pageLayout" topLeftCell="B108" zoomScaleNormal="100" zoomScaleSheetLayoutView="96" workbookViewId="0">
      <selection activeCell="G120" sqref="G120"/>
    </sheetView>
  </sheetViews>
  <sheetFormatPr defaultColWidth="9" defaultRowHeight="19.5"/>
  <cols>
    <col min="1" max="1" width="9.28515625" style="51" customWidth="1"/>
    <col min="2" max="2" width="9.85546875" style="51" bestFit="1" customWidth="1"/>
    <col min="3" max="3" width="54.85546875" style="51" customWidth="1"/>
    <col min="4" max="6" width="12.85546875" style="51" customWidth="1"/>
    <col min="7" max="7" width="13.42578125" style="51" customWidth="1"/>
    <col min="8" max="8" width="12.42578125" style="51" customWidth="1"/>
    <col min="9" max="9" width="16.140625" style="51" customWidth="1"/>
    <col min="10" max="16384" width="9" style="51"/>
  </cols>
  <sheetData>
    <row r="1" spans="1:9" ht="49.5" customHeight="1">
      <c r="A1" s="834" t="s">
        <v>400</v>
      </c>
      <c r="B1" s="835"/>
      <c r="C1" s="835"/>
      <c r="D1" s="831" t="s">
        <v>489</v>
      </c>
      <c r="E1" s="831"/>
      <c r="F1" s="831"/>
      <c r="G1" s="831"/>
      <c r="H1" s="831"/>
      <c r="I1" s="836"/>
    </row>
    <row r="2" spans="1:9" ht="19.899999999999999" customHeight="1">
      <c r="A2" s="399"/>
      <c r="B2" s="393"/>
      <c r="C2" s="393"/>
      <c r="D2" s="837" t="s">
        <v>474</v>
      </c>
      <c r="E2" s="837"/>
      <c r="F2" s="837"/>
      <c r="G2" s="838" t="s">
        <v>475</v>
      </c>
      <c r="H2" s="838"/>
      <c r="I2" s="839"/>
    </row>
    <row r="3" spans="1:9" ht="24" thickBot="1">
      <c r="A3" s="379" t="s">
        <v>60</v>
      </c>
      <c r="B3" s="380" t="s">
        <v>401</v>
      </c>
      <c r="C3" s="400" t="s">
        <v>402</v>
      </c>
      <c r="D3" s="380" t="s">
        <v>412</v>
      </c>
      <c r="E3" s="380" t="s">
        <v>432</v>
      </c>
      <c r="F3" s="380" t="s">
        <v>413</v>
      </c>
      <c r="G3" s="380" t="s">
        <v>412</v>
      </c>
      <c r="H3" s="380" t="s">
        <v>432</v>
      </c>
      <c r="I3" s="385" t="s">
        <v>413</v>
      </c>
    </row>
    <row r="4" spans="1:9" ht="21.75">
      <c r="A4" s="824" t="s">
        <v>126</v>
      </c>
      <c r="B4" s="389">
        <v>190110</v>
      </c>
      <c r="C4" s="390" t="s">
        <v>403</v>
      </c>
      <c r="D4" s="386"/>
      <c r="E4" s="386"/>
      <c r="F4" s="386">
        <f>D4-E4</f>
        <v>0</v>
      </c>
      <c r="G4" s="386"/>
      <c r="H4" s="386"/>
      <c r="I4" s="387">
        <f>G4-H4</f>
        <v>0</v>
      </c>
    </row>
    <row r="5" spans="1:9" ht="21.75">
      <c r="A5" s="825"/>
      <c r="B5" s="391">
        <v>190412</v>
      </c>
      <c r="C5" s="381" t="s">
        <v>404</v>
      </c>
      <c r="D5" s="382"/>
      <c r="E5" s="382"/>
      <c r="F5" s="382">
        <f t="shared" ref="F5:F24" si="0">D5-E5</f>
        <v>0</v>
      </c>
      <c r="G5" s="382"/>
      <c r="H5" s="382"/>
      <c r="I5" s="388">
        <f t="shared" ref="I5:I24" si="1">G5-H5</f>
        <v>0</v>
      </c>
    </row>
    <row r="6" spans="1:9" ht="43.5">
      <c r="A6" s="825"/>
      <c r="B6" s="391">
        <v>190511</v>
      </c>
      <c r="C6" s="383" t="s">
        <v>405</v>
      </c>
      <c r="D6" s="382"/>
      <c r="E6" s="382"/>
      <c r="F6" s="382">
        <f t="shared" si="0"/>
        <v>0</v>
      </c>
      <c r="G6" s="382"/>
      <c r="H6" s="382"/>
      <c r="I6" s="388">
        <f t="shared" si="1"/>
        <v>0</v>
      </c>
    </row>
    <row r="7" spans="1:9" ht="21.75">
      <c r="A7" s="825"/>
      <c r="B7" s="391">
        <v>190613</v>
      </c>
      <c r="C7" s="381" t="s">
        <v>406</v>
      </c>
      <c r="D7" s="382"/>
      <c r="E7" s="382"/>
      <c r="F7" s="382">
        <f t="shared" si="0"/>
        <v>0</v>
      </c>
      <c r="G7" s="382"/>
      <c r="H7" s="382"/>
      <c r="I7" s="388">
        <f t="shared" si="1"/>
        <v>0</v>
      </c>
    </row>
    <row r="8" spans="1:9" ht="43.5">
      <c r="A8" s="825"/>
      <c r="B8" s="391">
        <v>190912</v>
      </c>
      <c r="C8" s="384" t="s">
        <v>407</v>
      </c>
      <c r="D8" s="382"/>
      <c r="E8" s="382"/>
      <c r="F8" s="382">
        <f t="shared" si="0"/>
        <v>0</v>
      </c>
      <c r="G8" s="382"/>
      <c r="H8" s="382"/>
      <c r="I8" s="388">
        <f t="shared" si="1"/>
        <v>0</v>
      </c>
    </row>
    <row r="9" spans="1:9" ht="43.5">
      <c r="A9" s="825"/>
      <c r="B9" s="391">
        <v>191013</v>
      </c>
      <c r="C9" s="381" t="s">
        <v>411</v>
      </c>
      <c r="D9" s="382"/>
      <c r="E9" s="382"/>
      <c r="F9" s="382">
        <f t="shared" si="0"/>
        <v>0</v>
      </c>
      <c r="G9" s="382"/>
      <c r="H9" s="382">
        <v>0</v>
      </c>
      <c r="I9" s="388">
        <f t="shared" si="1"/>
        <v>0</v>
      </c>
    </row>
    <row r="10" spans="1:9" ht="21.75">
      <c r="A10" s="825"/>
      <c r="B10" s="391">
        <v>191113</v>
      </c>
      <c r="C10" s="381" t="s">
        <v>408</v>
      </c>
      <c r="D10" s="382"/>
      <c r="E10" s="382"/>
      <c r="F10" s="382">
        <f t="shared" si="0"/>
        <v>0</v>
      </c>
      <c r="G10" s="382"/>
      <c r="H10" s="382"/>
      <c r="I10" s="388">
        <f t="shared" si="1"/>
        <v>0</v>
      </c>
    </row>
    <row r="11" spans="1:9" ht="21.75">
      <c r="A11" s="825"/>
      <c r="B11" s="391">
        <v>191114</v>
      </c>
      <c r="C11" s="381" t="s">
        <v>410</v>
      </c>
      <c r="D11" s="382"/>
      <c r="E11" s="382"/>
      <c r="F11" s="382">
        <f t="shared" si="0"/>
        <v>0</v>
      </c>
      <c r="G11" s="382"/>
      <c r="H11" s="382"/>
      <c r="I11" s="388">
        <f t="shared" si="1"/>
        <v>0</v>
      </c>
    </row>
    <row r="12" spans="1:9" ht="21.75">
      <c r="A12" s="825"/>
      <c r="B12" s="391">
        <v>191212</v>
      </c>
      <c r="C12" s="381" t="s">
        <v>416</v>
      </c>
      <c r="D12" s="382"/>
      <c r="E12" s="382"/>
      <c r="F12" s="382">
        <f t="shared" si="0"/>
        <v>0</v>
      </c>
      <c r="G12" s="382"/>
      <c r="H12" s="382"/>
      <c r="I12" s="388">
        <f t="shared" si="1"/>
        <v>0</v>
      </c>
    </row>
    <row r="13" spans="1:9" ht="22.5" thickBot="1">
      <c r="A13" s="826"/>
      <c r="B13" s="398">
        <v>191512</v>
      </c>
      <c r="C13" s="395" t="s">
        <v>409</v>
      </c>
      <c r="D13" s="396"/>
      <c r="E13" s="396"/>
      <c r="F13" s="396">
        <f t="shared" si="0"/>
        <v>0</v>
      </c>
      <c r="G13" s="396"/>
      <c r="H13" s="396"/>
      <c r="I13" s="397">
        <f t="shared" si="1"/>
        <v>0</v>
      </c>
    </row>
    <row r="14" spans="1:9" ht="24" thickBot="1">
      <c r="A14" s="822" t="s">
        <v>122</v>
      </c>
      <c r="B14" s="823"/>
      <c r="C14" s="823"/>
      <c r="D14" s="401"/>
      <c r="E14" s="401"/>
      <c r="F14" s="401">
        <f t="shared" si="0"/>
        <v>0</v>
      </c>
      <c r="G14" s="401"/>
      <c r="H14" s="401"/>
      <c r="I14" s="402">
        <f t="shared" si="1"/>
        <v>0</v>
      </c>
    </row>
    <row r="15" spans="1:9" ht="21.75">
      <c r="A15" s="824" t="s">
        <v>5</v>
      </c>
      <c r="B15" s="389">
        <v>190110</v>
      </c>
      <c r="C15" s="390" t="s">
        <v>403</v>
      </c>
      <c r="D15" s="386"/>
      <c r="E15" s="386"/>
      <c r="F15" s="386">
        <f t="shared" si="0"/>
        <v>0</v>
      </c>
      <c r="G15" s="386"/>
      <c r="H15" s="386"/>
      <c r="I15" s="387">
        <f t="shared" si="1"/>
        <v>0</v>
      </c>
    </row>
    <row r="16" spans="1:9" ht="21.75">
      <c r="A16" s="825"/>
      <c r="B16" s="391">
        <v>190412</v>
      </c>
      <c r="C16" s="381" t="s">
        <v>404</v>
      </c>
      <c r="D16" s="382"/>
      <c r="E16" s="382"/>
      <c r="F16" s="382">
        <f t="shared" si="0"/>
        <v>0</v>
      </c>
      <c r="G16" s="382"/>
      <c r="H16" s="382"/>
      <c r="I16" s="388">
        <f t="shared" si="1"/>
        <v>0</v>
      </c>
    </row>
    <row r="17" spans="1:9" ht="21.75">
      <c r="A17" s="825"/>
      <c r="B17" s="391">
        <v>190511</v>
      </c>
      <c r="C17" s="381" t="s">
        <v>473</v>
      </c>
      <c r="D17" s="382"/>
      <c r="E17" s="382"/>
      <c r="F17" s="382">
        <f t="shared" si="0"/>
        <v>0</v>
      </c>
      <c r="G17" s="382"/>
      <c r="H17" s="382"/>
      <c r="I17" s="388">
        <f t="shared" si="1"/>
        <v>0</v>
      </c>
    </row>
    <row r="18" spans="1:9" ht="21.75">
      <c r="A18" s="825"/>
      <c r="B18" s="391">
        <v>190613</v>
      </c>
      <c r="C18" s="381" t="s">
        <v>406</v>
      </c>
      <c r="D18" s="382"/>
      <c r="E18" s="382"/>
      <c r="F18" s="382">
        <f t="shared" si="0"/>
        <v>0</v>
      </c>
      <c r="G18" s="382"/>
      <c r="H18" s="382"/>
      <c r="I18" s="388">
        <f t="shared" si="1"/>
        <v>0</v>
      </c>
    </row>
    <row r="19" spans="1:9" ht="43.5">
      <c r="A19" s="825"/>
      <c r="B19" s="391">
        <v>190912</v>
      </c>
      <c r="C19" s="384" t="s">
        <v>407</v>
      </c>
      <c r="D19" s="382"/>
      <c r="E19" s="382"/>
      <c r="F19" s="382">
        <f t="shared" si="0"/>
        <v>0</v>
      </c>
      <c r="G19" s="382"/>
      <c r="H19" s="382"/>
      <c r="I19" s="388">
        <f t="shared" si="1"/>
        <v>0</v>
      </c>
    </row>
    <row r="20" spans="1:9" ht="43.5">
      <c r="A20" s="825"/>
      <c r="B20" s="391">
        <v>191013</v>
      </c>
      <c r="C20" s="381" t="s">
        <v>411</v>
      </c>
      <c r="D20" s="382"/>
      <c r="E20" s="382"/>
      <c r="F20" s="382">
        <f t="shared" si="0"/>
        <v>0</v>
      </c>
      <c r="G20" s="382"/>
      <c r="H20" s="382"/>
      <c r="I20" s="388">
        <f t="shared" si="1"/>
        <v>0</v>
      </c>
    </row>
    <row r="21" spans="1:9" ht="21.75">
      <c r="A21" s="825"/>
      <c r="B21" s="391">
        <v>191113</v>
      </c>
      <c r="C21" s="381" t="s">
        <v>408</v>
      </c>
      <c r="D21" s="382"/>
      <c r="E21" s="382"/>
      <c r="F21" s="382">
        <f t="shared" si="0"/>
        <v>0</v>
      </c>
      <c r="G21" s="382"/>
      <c r="H21" s="382"/>
      <c r="I21" s="388">
        <f t="shared" si="1"/>
        <v>0</v>
      </c>
    </row>
    <row r="22" spans="1:9" ht="21.75">
      <c r="A22" s="825"/>
      <c r="B22" s="391">
        <v>191114</v>
      </c>
      <c r="C22" s="381" t="s">
        <v>410</v>
      </c>
      <c r="D22" s="382"/>
      <c r="E22" s="382"/>
      <c r="F22" s="382">
        <f t="shared" si="0"/>
        <v>0</v>
      </c>
      <c r="G22" s="382"/>
      <c r="H22" s="382"/>
      <c r="I22" s="388">
        <f t="shared" si="1"/>
        <v>0</v>
      </c>
    </row>
    <row r="23" spans="1:9" ht="21.75">
      <c r="A23" s="825"/>
      <c r="B23" s="391">
        <v>191212</v>
      </c>
      <c r="C23" s="381" t="s">
        <v>416</v>
      </c>
      <c r="D23" s="382"/>
      <c r="E23" s="382"/>
      <c r="F23" s="382">
        <f t="shared" si="0"/>
        <v>0</v>
      </c>
      <c r="G23" s="382"/>
      <c r="H23" s="382"/>
      <c r="I23" s="388">
        <f t="shared" si="1"/>
        <v>0</v>
      </c>
    </row>
    <row r="24" spans="1:9" ht="22.5" thickBot="1">
      <c r="A24" s="826"/>
      <c r="B24" s="398">
        <v>191512</v>
      </c>
      <c r="C24" s="395" t="s">
        <v>409</v>
      </c>
      <c r="D24" s="396"/>
      <c r="E24" s="396"/>
      <c r="F24" s="396">
        <f t="shared" si="0"/>
        <v>0</v>
      </c>
      <c r="G24" s="396"/>
      <c r="H24" s="396"/>
      <c r="I24" s="397">
        <f t="shared" si="1"/>
        <v>0</v>
      </c>
    </row>
    <row r="25" spans="1:9" ht="24" thickBot="1">
      <c r="A25" s="822" t="s">
        <v>83</v>
      </c>
      <c r="B25" s="823"/>
      <c r="C25" s="823"/>
      <c r="D25" s="401">
        <f>SUM(D4:D24)</f>
        <v>0</v>
      </c>
      <c r="E25" s="401">
        <f t="shared" ref="E25:I25" si="2">SUM(E4:E24)</f>
        <v>0</v>
      </c>
      <c r="F25" s="401">
        <f t="shared" si="2"/>
        <v>0</v>
      </c>
      <c r="G25" s="401">
        <f t="shared" si="2"/>
        <v>0</v>
      </c>
      <c r="H25" s="401">
        <f t="shared" si="2"/>
        <v>0</v>
      </c>
      <c r="I25" s="402">
        <f t="shared" si="2"/>
        <v>0</v>
      </c>
    </row>
    <row r="26" spans="1:9" ht="25.5">
      <c r="A26" s="824" t="s">
        <v>68</v>
      </c>
      <c r="B26" s="389">
        <v>190110</v>
      </c>
      <c r="C26" s="390" t="s">
        <v>403</v>
      </c>
      <c r="D26" s="386"/>
      <c r="E26" s="386"/>
      <c r="F26" s="386">
        <f>D26-E26</f>
        <v>0</v>
      </c>
      <c r="G26" s="606"/>
      <c r="H26" s="606"/>
      <c r="I26" s="387">
        <f>G26-H26</f>
        <v>0</v>
      </c>
    </row>
    <row r="27" spans="1:9" ht="25.5">
      <c r="A27" s="825"/>
      <c r="B27" s="391">
        <v>190412</v>
      </c>
      <c r="C27" s="381" t="s">
        <v>404</v>
      </c>
      <c r="D27" s="382"/>
      <c r="E27" s="382"/>
      <c r="F27" s="382">
        <f t="shared" ref="F27:F52" si="3">D27-E27</f>
        <v>0</v>
      </c>
      <c r="G27" s="607">
        <v>1490</v>
      </c>
      <c r="H27" s="607">
        <v>1490</v>
      </c>
      <c r="I27" s="388">
        <f t="shared" ref="I27:I52" si="4">G27-H27</f>
        <v>0</v>
      </c>
    </row>
    <row r="28" spans="1:9" ht="43.5">
      <c r="A28" s="825"/>
      <c r="B28" s="391">
        <v>190511</v>
      </c>
      <c r="C28" s="383" t="s">
        <v>405</v>
      </c>
      <c r="D28" s="382"/>
      <c r="E28" s="382"/>
      <c r="F28" s="382">
        <f t="shared" si="3"/>
        <v>0</v>
      </c>
      <c r="G28" s="607">
        <v>0</v>
      </c>
      <c r="H28" s="607">
        <v>0</v>
      </c>
      <c r="I28" s="388">
        <f t="shared" si="4"/>
        <v>0</v>
      </c>
    </row>
    <row r="29" spans="1:9" ht="25.5">
      <c r="A29" s="825"/>
      <c r="B29" s="391">
        <v>190613</v>
      </c>
      <c r="C29" s="381" t="s">
        <v>406</v>
      </c>
      <c r="D29" s="382"/>
      <c r="E29" s="382"/>
      <c r="F29" s="382">
        <f t="shared" si="3"/>
        <v>0</v>
      </c>
      <c r="G29" s="607">
        <v>0</v>
      </c>
      <c r="H29" s="607">
        <v>0</v>
      </c>
      <c r="I29" s="388">
        <f t="shared" si="4"/>
        <v>0</v>
      </c>
    </row>
    <row r="30" spans="1:9" ht="43.5">
      <c r="A30" s="825"/>
      <c r="B30" s="391">
        <v>190912</v>
      </c>
      <c r="C30" s="384" t="s">
        <v>407</v>
      </c>
      <c r="D30" s="382"/>
      <c r="E30" s="382"/>
      <c r="F30" s="382">
        <f t="shared" si="3"/>
        <v>0</v>
      </c>
      <c r="G30" s="607"/>
      <c r="H30" s="607"/>
      <c r="I30" s="388">
        <f t="shared" si="4"/>
        <v>0</v>
      </c>
    </row>
    <row r="31" spans="1:9" ht="43.5">
      <c r="A31" s="825"/>
      <c r="B31" s="391">
        <v>191013</v>
      </c>
      <c r="C31" s="381" t="s">
        <v>411</v>
      </c>
      <c r="D31" s="382"/>
      <c r="E31" s="382"/>
      <c r="F31" s="382">
        <f t="shared" si="3"/>
        <v>0</v>
      </c>
      <c r="G31" s="607">
        <v>108500</v>
      </c>
      <c r="H31" s="607">
        <v>108500</v>
      </c>
      <c r="I31" s="388">
        <f t="shared" si="4"/>
        <v>0</v>
      </c>
    </row>
    <row r="32" spans="1:9" ht="25.5">
      <c r="A32" s="825"/>
      <c r="B32" s="391">
        <v>191113</v>
      </c>
      <c r="C32" s="381" t="s">
        <v>408</v>
      </c>
      <c r="D32" s="382"/>
      <c r="E32" s="382"/>
      <c r="F32" s="382">
        <f t="shared" si="3"/>
        <v>0</v>
      </c>
      <c r="G32" s="607">
        <v>300</v>
      </c>
      <c r="H32" s="607">
        <v>300</v>
      </c>
      <c r="I32" s="388">
        <f t="shared" si="4"/>
        <v>0</v>
      </c>
    </row>
    <row r="33" spans="1:9" ht="25.5">
      <c r="A33" s="825"/>
      <c r="B33" s="391">
        <v>191114</v>
      </c>
      <c r="C33" s="381" t="s">
        <v>410</v>
      </c>
      <c r="D33" s="614">
        <v>77428</v>
      </c>
      <c r="E33" s="382">
        <v>77428</v>
      </c>
      <c r="F33" s="382">
        <f t="shared" si="3"/>
        <v>0</v>
      </c>
      <c r="G33" s="607">
        <v>0</v>
      </c>
      <c r="H33" s="607">
        <v>0</v>
      </c>
      <c r="I33" s="388">
        <f t="shared" si="4"/>
        <v>0</v>
      </c>
    </row>
    <row r="34" spans="1:9" ht="25.5">
      <c r="A34" s="825"/>
      <c r="B34" s="391">
        <v>191212</v>
      </c>
      <c r="C34" s="381" t="s">
        <v>416</v>
      </c>
      <c r="D34" s="614"/>
      <c r="E34" s="382">
        <v>25894</v>
      </c>
      <c r="F34" s="382">
        <f t="shared" si="3"/>
        <v>-25894</v>
      </c>
      <c r="G34" s="607">
        <v>6734</v>
      </c>
      <c r="H34" s="607">
        <v>6734</v>
      </c>
      <c r="I34" s="388">
        <f t="shared" si="4"/>
        <v>0</v>
      </c>
    </row>
    <row r="35" spans="1:9" ht="25.5">
      <c r="A35" s="825"/>
      <c r="B35" s="391">
        <v>191513</v>
      </c>
      <c r="C35" s="381" t="s">
        <v>476</v>
      </c>
      <c r="D35" s="614">
        <v>25894</v>
      </c>
      <c r="E35" s="382"/>
      <c r="F35" s="382">
        <f t="shared" si="3"/>
        <v>25894</v>
      </c>
      <c r="G35" s="607">
        <v>9775</v>
      </c>
      <c r="H35" s="607">
        <v>9775</v>
      </c>
      <c r="I35" s="388">
        <f t="shared" si="4"/>
        <v>0</v>
      </c>
    </row>
    <row r="36" spans="1:9" ht="25.5">
      <c r="A36" s="825"/>
      <c r="B36" s="391">
        <v>191515</v>
      </c>
      <c r="C36" s="381" t="s">
        <v>477</v>
      </c>
      <c r="D36" s="382"/>
      <c r="E36" s="382">
        <v>0</v>
      </c>
      <c r="F36" s="382">
        <f t="shared" si="3"/>
        <v>0</v>
      </c>
      <c r="G36" s="608">
        <v>28270</v>
      </c>
      <c r="H36" s="608">
        <v>28270</v>
      </c>
      <c r="I36" s="388">
        <f t="shared" si="4"/>
        <v>0</v>
      </c>
    </row>
    <row r="37" spans="1:9" ht="25.5">
      <c r="A37" s="825"/>
      <c r="B37" s="391">
        <v>191516</v>
      </c>
      <c r="C37" s="381" t="s">
        <v>478</v>
      </c>
      <c r="D37" s="382"/>
      <c r="E37" s="382"/>
      <c r="F37" s="382">
        <f t="shared" si="3"/>
        <v>0</v>
      </c>
      <c r="G37" s="609"/>
      <c r="H37" s="609"/>
      <c r="I37" s="388">
        <f t="shared" si="4"/>
        <v>0</v>
      </c>
    </row>
    <row r="38" spans="1:9" ht="25.5">
      <c r="A38" s="825"/>
      <c r="B38" s="391">
        <v>191213</v>
      </c>
      <c r="C38" s="381" t="s">
        <v>479</v>
      </c>
      <c r="D38" s="382"/>
      <c r="E38" s="382"/>
      <c r="F38" s="382">
        <f t="shared" si="3"/>
        <v>0</v>
      </c>
      <c r="G38" s="609">
        <v>7124</v>
      </c>
      <c r="H38" s="609">
        <v>7124</v>
      </c>
      <c r="I38" s="388">
        <f t="shared" si="4"/>
        <v>0</v>
      </c>
    </row>
    <row r="39" spans="1:9" ht="26.25" thickBot="1">
      <c r="A39" s="826"/>
      <c r="B39" s="398">
        <v>191512</v>
      </c>
      <c r="C39" s="395" t="s">
        <v>409</v>
      </c>
      <c r="D39" s="396"/>
      <c r="E39" s="396"/>
      <c r="F39" s="396">
        <f t="shared" si="3"/>
        <v>0</v>
      </c>
      <c r="G39" s="610"/>
      <c r="H39" s="610"/>
      <c r="I39" s="397">
        <f t="shared" si="4"/>
        <v>0</v>
      </c>
    </row>
    <row r="40" spans="1:9" ht="25.5">
      <c r="A40" s="827" t="s">
        <v>480</v>
      </c>
      <c r="B40" s="389">
        <v>191513</v>
      </c>
      <c r="C40" s="390" t="s">
        <v>476</v>
      </c>
      <c r="D40" s="386"/>
      <c r="E40" s="386"/>
      <c r="F40" s="386">
        <f t="shared" si="3"/>
        <v>0</v>
      </c>
      <c r="G40" s="611"/>
      <c r="H40" s="611"/>
      <c r="I40" s="387">
        <f t="shared" si="4"/>
        <v>0</v>
      </c>
    </row>
    <row r="41" spans="1:9" ht="25.5">
      <c r="A41" s="828"/>
      <c r="B41" s="391">
        <v>191515</v>
      </c>
      <c r="C41" s="381" t="s">
        <v>477</v>
      </c>
      <c r="D41" s="382"/>
      <c r="E41" s="382"/>
      <c r="F41" s="382">
        <f t="shared" si="3"/>
        <v>0</v>
      </c>
      <c r="G41" s="609"/>
      <c r="H41" s="609"/>
      <c r="I41" s="388">
        <f t="shared" si="4"/>
        <v>0</v>
      </c>
    </row>
    <row r="42" spans="1:9" ht="25.5">
      <c r="A42" s="828"/>
      <c r="B42" s="391">
        <v>191516</v>
      </c>
      <c r="C42" s="381" t="s">
        <v>478</v>
      </c>
      <c r="D42" s="382"/>
      <c r="E42" s="382"/>
      <c r="F42" s="382">
        <f t="shared" si="3"/>
        <v>0</v>
      </c>
      <c r="G42" s="609"/>
      <c r="H42" s="609"/>
      <c r="I42" s="388">
        <f t="shared" si="4"/>
        <v>0</v>
      </c>
    </row>
    <row r="43" spans="1:9" ht="25.5">
      <c r="A43" s="828"/>
      <c r="B43" s="391">
        <v>191213</v>
      </c>
      <c r="C43" s="381" t="s">
        <v>479</v>
      </c>
      <c r="D43" s="382"/>
      <c r="E43" s="382"/>
      <c r="F43" s="382">
        <f t="shared" si="3"/>
        <v>0</v>
      </c>
      <c r="G43" s="609"/>
      <c r="H43" s="609"/>
      <c r="I43" s="388">
        <f t="shared" si="4"/>
        <v>0</v>
      </c>
    </row>
    <row r="44" spans="1:9" ht="25.5">
      <c r="A44" s="828"/>
      <c r="B44" s="391">
        <v>191512</v>
      </c>
      <c r="C44" s="381" t="s">
        <v>409</v>
      </c>
      <c r="D44" s="382"/>
      <c r="E44" s="382"/>
      <c r="F44" s="382">
        <f t="shared" si="3"/>
        <v>0</v>
      </c>
      <c r="G44" s="609">
        <v>56000</v>
      </c>
      <c r="H44" s="609">
        <v>56000</v>
      </c>
      <c r="I44" s="388">
        <f t="shared" si="4"/>
        <v>0</v>
      </c>
    </row>
    <row r="45" spans="1:9" ht="25.5">
      <c r="A45" s="828"/>
      <c r="B45" s="392">
        <v>190111</v>
      </c>
      <c r="C45" s="381" t="s">
        <v>481</v>
      </c>
      <c r="D45" s="381"/>
      <c r="E45" s="381"/>
      <c r="F45" s="382">
        <f t="shared" si="3"/>
        <v>0</v>
      </c>
      <c r="G45" s="612">
        <v>95000</v>
      </c>
      <c r="H45" s="613">
        <v>95000</v>
      </c>
      <c r="I45" s="388">
        <f t="shared" si="4"/>
        <v>0</v>
      </c>
    </row>
    <row r="46" spans="1:9" ht="25.5">
      <c r="A46" s="828"/>
      <c r="B46" s="392">
        <v>191115</v>
      </c>
      <c r="C46" s="381" t="s">
        <v>482</v>
      </c>
      <c r="D46" s="381"/>
      <c r="E46" s="381"/>
      <c r="F46" s="382">
        <f t="shared" si="3"/>
        <v>0</v>
      </c>
      <c r="G46" s="612"/>
      <c r="H46" s="612"/>
      <c r="I46" s="388">
        <f t="shared" si="4"/>
        <v>0</v>
      </c>
    </row>
    <row r="47" spans="1:9" ht="25.5">
      <c r="A47" s="828"/>
      <c r="B47" s="392">
        <v>190212</v>
      </c>
      <c r="C47" s="381" t="s">
        <v>483</v>
      </c>
      <c r="D47" s="381"/>
      <c r="E47" s="381"/>
      <c r="F47" s="382">
        <f t="shared" si="3"/>
        <v>0</v>
      </c>
      <c r="G47" s="612"/>
      <c r="H47" s="612"/>
      <c r="I47" s="388">
        <f t="shared" si="4"/>
        <v>0</v>
      </c>
    </row>
    <row r="48" spans="1:9" ht="25.5">
      <c r="A48" s="828"/>
      <c r="B48" s="392">
        <v>190413</v>
      </c>
      <c r="C48" s="381" t="s">
        <v>484</v>
      </c>
      <c r="D48" s="381"/>
      <c r="E48" s="381"/>
      <c r="F48" s="382">
        <f t="shared" si="3"/>
        <v>0</v>
      </c>
      <c r="G48" s="612"/>
      <c r="H48" s="612"/>
      <c r="I48" s="388">
        <f t="shared" si="4"/>
        <v>0</v>
      </c>
    </row>
    <row r="49" spans="1:9" ht="25.5">
      <c r="A49" s="828"/>
      <c r="B49" s="392">
        <v>190913</v>
      </c>
      <c r="C49" s="381" t="s">
        <v>485</v>
      </c>
      <c r="D49" s="381"/>
      <c r="E49" s="381"/>
      <c r="F49" s="382">
        <f t="shared" si="3"/>
        <v>0</v>
      </c>
      <c r="G49" s="612"/>
      <c r="H49" s="612"/>
      <c r="I49" s="388">
        <f t="shared" si="4"/>
        <v>0</v>
      </c>
    </row>
    <row r="50" spans="1:9" ht="43.5">
      <c r="A50" s="828"/>
      <c r="B50" s="392">
        <v>191014</v>
      </c>
      <c r="C50" s="381" t="s">
        <v>486</v>
      </c>
      <c r="D50" s="381"/>
      <c r="E50" s="381"/>
      <c r="F50" s="382">
        <f t="shared" si="3"/>
        <v>0</v>
      </c>
      <c r="G50" s="612"/>
      <c r="H50" s="612"/>
      <c r="I50" s="388">
        <f t="shared" si="4"/>
        <v>0</v>
      </c>
    </row>
    <row r="51" spans="1:9" ht="25.5">
      <c r="A51" s="828"/>
      <c r="B51" s="392">
        <v>191514</v>
      </c>
      <c r="C51" s="381" t="s">
        <v>487</v>
      </c>
      <c r="D51" s="381"/>
      <c r="E51" s="381"/>
      <c r="F51" s="382">
        <f t="shared" si="3"/>
        <v>0</v>
      </c>
      <c r="G51" s="612"/>
      <c r="H51" s="612"/>
      <c r="I51" s="388">
        <f t="shared" si="4"/>
        <v>0</v>
      </c>
    </row>
    <row r="52" spans="1:9" ht="22.5" thickBot="1">
      <c r="A52" s="829"/>
      <c r="B52" s="394">
        <v>191214</v>
      </c>
      <c r="C52" s="395" t="s">
        <v>488</v>
      </c>
      <c r="D52" s="395"/>
      <c r="E52" s="395"/>
      <c r="F52" s="396">
        <f t="shared" si="3"/>
        <v>0</v>
      </c>
      <c r="G52" s="395"/>
      <c r="H52" s="395"/>
      <c r="I52" s="397">
        <f t="shared" si="4"/>
        <v>0</v>
      </c>
    </row>
    <row r="53" spans="1:9" ht="23.25">
      <c r="A53" s="830" t="s">
        <v>84</v>
      </c>
      <c r="B53" s="831"/>
      <c r="C53" s="831"/>
      <c r="D53" s="403">
        <f>SUM(D26:D52)</f>
        <v>103322</v>
      </c>
      <c r="E53" s="403">
        <f t="shared" ref="E53:I53" si="5">SUM(E26:E52)</f>
        <v>103322</v>
      </c>
      <c r="F53" s="403">
        <f t="shared" si="5"/>
        <v>0</v>
      </c>
      <c r="G53" s="403">
        <f t="shared" si="5"/>
        <v>313193</v>
      </c>
      <c r="H53" s="403">
        <f t="shared" si="5"/>
        <v>313193</v>
      </c>
      <c r="I53" s="404">
        <f t="shared" si="5"/>
        <v>0</v>
      </c>
    </row>
    <row r="54" spans="1:9" ht="24" thickBot="1">
      <c r="A54" s="832" t="s">
        <v>72</v>
      </c>
      <c r="B54" s="833"/>
      <c r="C54" s="833"/>
      <c r="D54" s="405">
        <f>D53+D25+D14</f>
        <v>103322</v>
      </c>
      <c r="E54" s="405">
        <f t="shared" ref="E54:I54" si="6">E53+E25+E14</f>
        <v>103322</v>
      </c>
      <c r="F54" s="405">
        <f t="shared" si="6"/>
        <v>0</v>
      </c>
      <c r="G54" s="405">
        <f t="shared" si="6"/>
        <v>313193</v>
      </c>
      <c r="H54" s="405">
        <f t="shared" si="6"/>
        <v>313193</v>
      </c>
      <c r="I54" s="406">
        <f t="shared" si="6"/>
        <v>0</v>
      </c>
    </row>
    <row r="56" spans="1:9">
      <c r="E56" s="409"/>
      <c r="F56" s="409"/>
      <c r="G56" s="409"/>
    </row>
    <row r="57" spans="1:9">
      <c r="E57" s="409"/>
      <c r="F57" s="409"/>
    </row>
    <row r="58" spans="1:9">
      <c r="F58" s="409"/>
    </row>
    <row r="59" spans="1:9">
      <c r="H59" s="409"/>
    </row>
  </sheetData>
  <sheetProtection formatCells="0" formatColumns="0" formatRows="0"/>
  <mergeCells count="12">
    <mergeCell ref="A14:C14"/>
    <mergeCell ref="A15:A24"/>
    <mergeCell ref="A1:C1"/>
    <mergeCell ref="D1:I1"/>
    <mergeCell ref="D2:F2"/>
    <mergeCell ref="G2:I2"/>
    <mergeCell ref="A4:A13"/>
    <mergeCell ref="A25:C25"/>
    <mergeCell ref="A26:A39"/>
    <mergeCell ref="A40:A52"/>
    <mergeCell ref="A53:C53"/>
    <mergeCell ref="A54:C54"/>
  </mergeCells>
  <printOptions horizontalCentered="1" verticalCentered="1"/>
  <pageMargins left="0.31496062992125984" right="0.78740157480314965" top="0.74803149606299213" bottom="0.9055118110236221" header="0.39370078740157483" footer="0.43307086614173229"/>
  <pageSetup scale="46" orientation="portrait" r:id="rId1"/>
  <headerFooter>
    <oddHeader>&amp;L&amp;"B Nazanin,Regular"&amp;12مبالغ به میلیون ریال&amp;C&amp;"B Nazanin,Bold"&amp;14ب&amp;10ودجه تفصیلی عملکرد دانشگاه علوم پزشکی و خدمات بهداشتی درمانی  یاسوج. سال 1400
&amp;R&amp;"B Yekan,Regular"&amp;12 7</oddHeader>
    <oddFooter>&amp;L&amp;"B Nazanin,Bold"&amp;9رییس مرکز بودجه و پایش عملکرد دکتر سید جواد طباییان:     
            &amp;C&amp;"B Nazanin,Bold"&amp;9 دکتر امین اله بابویی&amp;R&amp;"B Nazanin,Bold"&amp;9 دکتر سعید جاودان سیرت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rightToLeft="1" view="pageLayout" topLeftCell="G38" zoomScaleNormal="100" zoomScaleSheetLayoutView="70" workbookViewId="0">
      <selection activeCell="G40" sqref="G40"/>
    </sheetView>
  </sheetViews>
  <sheetFormatPr defaultColWidth="16.85546875" defaultRowHeight="21"/>
  <cols>
    <col min="1" max="1" width="14.42578125" style="71" customWidth="1"/>
    <col min="2" max="2" width="32.5703125" style="71" customWidth="1"/>
    <col min="3" max="6" width="14.140625" style="71" customWidth="1"/>
    <col min="7" max="7" width="14.42578125" style="70" customWidth="1"/>
    <col min="8" max="11" width="16.85546875" style="70"/>
    <col min="12" max="16384" width="16.85546875" style="71"/>
  </cols>
  <sheetData>
    <row r="1" spans="1:15" ht="22.5" customHeight="1">
      <c r="A1" s="843" t="s">
        <v>119</v>
      </c>
      <c r="B1" s="844"/>
      <c r="C1" s="844" t="s">
        <v>454</v>
      </c>
      <c r="D1" s="844"/>
      <c r="E1" s="845"/>
      <c r="F1" s="846"/>
    </row>
    <row r="2" spans="1:15" ht="22.5" customHeight="1">
      <c r="A2" s="72" t="s">
        <v>87</v>
      </c>
      <c r="B2" s="73" t="s">
        <v>0</v>
      </c>
      <c r="C2" s="74" t="s">
        <v>3</v>
      </c>
      <c r="D2" s="74" t="s">
        <v>9</v>
      </c>
      <c r="E2" s="246" t="s">
        <v>400</v>
      </c>
      <c r="F2" s="75" t="s">
        <v>4</v>
      </c>
    </row>
    <row r="3" spans="1:15">
      <c r="A3" s="848" t="s">
        <v>2</v>
      </c>
      <c r="B3" s="76" t="s">
        <v>118</v>
      </c>
      <c r="C3" s="77">
        <f>'1.1 - 1.10'!C3+'1.1 - 1.10'!C6+'1.1 - 1.10'!C9+'1.1 - 1.10'!C12+'1.1 - 1.10'!C15</f>
        <v>1194943</v>
      </c>
      <c r="D3" s="77">
        <f>'1.1 - 1.10'!C4+'1.1 - 1.10'!C7+'1.1 - 1.10'!C10+'1.1 - 1.10'!C13+'1.1 - 1.10'!C16</f>
        <v>57467</v>
      </c>
      <c r="E3" s="77">
        <f>'1.1 - 1.10'!C5+'1.1 - 1.10'!C8+'1.1 - 1.10'!C11+'1.1 - 1.10'!C14+'1.1 - 1.10'!C17</f>
        <v>0</v>
      </c>
      <c r="F3" s="78">
        <f>SUM(C3:E3)</f>
        <v>1252410</v>
      </c>
    </row>
    <row r="4" spans="1:15">
      <c r="A4" s="848"/>
      <c r="B4" s="79" t="s">
        <v>85</v>
      </c>
      <c r="C4" s="77">
        <f>'1.1 - 1.10'!D3+'1.1 - 1.10'!D6+'1.1 - 1.10'!D9+'1.1 - 1.10'!D12+'1.1 - 1.10'!D15+'1.1 - 1.10'!D18</f>
        <v>0</v>
      </c>
      <c r="D4" s="77">
        <f>'1.1 - 1.10'!D4+'1.1 - 1.10'!D7+'1.1 - 1.10'!D10+'1.1 - 1.10'!D13+'1.1 - 1.10'!D16+'1.1 - 1.10'!D19</f>
        <v>0</v>
      </c>
      <c r="E4" s="77">
        <f>'1.1 - 1.10'!D5+'1.1 - 1.10'!D8+'1.1 - 1.10'!D11+'1.1 - 1.10'!D14+'1.1 - 1.10'!D17+'1.1 - 1.10'!D20</f>
        <v>0</v>
      </c>
      <c r="F4" s="78">
        <f t="shared" ref="F4:F6" si="0">SUM(C4:E4)</f>
        <v>0</v>
      </c>
    </row>
    <row r="5" spans="1:15">
      <c r="A5" s="848"/>
      <c r="B5" s="79" t="s">
        <v>162</v>
      </c>
      <c r="C5" s="77">
        <f>'1.1 - 1.10'!E3+'1.1 - 1.10'!E6+'1.1 - 1.10'!E9+'1.1 - 1.10'!E12+'1.1 - 1.10'!E15+'1.1 - 1.10'!E18+'1.1 - 1.10'!E21</f>
        <v>0</v>
      </c>
      <c r="D5" s="77">
        <f>'1.1 - 1.10'!E4+'1.1 - 1.10'!E7+'1.1 - 1.10'!E10+'1.1 - 1.10'!E13+'1.1 - 1.10'!E16+'1.1 - 1.10'!E19+'1.1 - 1.10'!E22</f>
        <v>0</v>
      </c>
      <c r="E5" s="77">
        <f>'1.1 - 1.10'!E5+'1.1 - 1.10'!E8+'1.1 - 1.10'!E11+'1.1 - 1.10'!E14+'1.1 - 1.10'!E17+'1.1 - 1.10'!E20+'1.1 - 1.10'!E23</f>
        <v>0</v>
      </c>
      <c r="F5" s="78">
        <f t="shared" si="0"/>
        <v>0</v>
      </c>
    </row>
    <row r="6" spans="1:15">
      <c r="A6" s="848"/>
      <c r="B6" s="79" t="s">
        <v>86</v>
      </c>
      <c r="C6" s="77">
        <f>'1.1 - 1.10'!F3+'1.1 - 1.10'!F6+'1.1 - 1.10'!F9+'1.1 - 1.10'!F12+'1.1 - 1.10'!F15+'1.1 - 1.10'!F18+'1.1 - 1.10'!F21+'1.1 - 1.10'!F24</f>
        <v>0</v>
      </c>
      <c r="D6" s="77">
        <f>'1.1 - 1.10'!F4+'1.1 - 1.10'!F7+'1.1 - 1.10'!F10+'1.1 - 1.10'!F13+'1.1 - 1.10'!F16+'1.1 - 1.10'!F19+'1.1 - 1.10'!F22+'1.1 - 1.10'!F25</f>
        <v>0</v>
      </c>
      <c r="E6" s="77">
        <f>'1.1 - 1.10'!F5+'1.1 - 1.10'!F8+'1.1 - 1.10'!F11+'1.1 - 1.10'!F14+'1.1 - 1.10'!F17+'1.1 - 1.10'!F20+'1.1 - 1.10'!F23+'1.1 - 1.10'!F26</f>
        <v>0</v>
      </c>
      <c r="F6" s="78">
        <f t="shared" si="0"/>
        <v>0</v>
      </c>
    </row>
    <row r="7" spans="1:15">
      <c r="A7" s="848"/>
      <c r="B7" s="80" t="s">
        <v>51</v>
      </c>
      <c r="C7" s="81">
        <f>SUM(C3:C6)</f>
        <v>1194943</v>
      </c>
      <c r="D7" s="81">
        <f>SUM(D3:D6)</f>
        <v>57467</v>
      </c>
      <c r="E7" s="81">
        <f>SUM(E3:E6)</f>
        <v>0</v>
      </c>
      <c r="F7" s="78">
        <f>SUM(C7:E7)</f>
        <v>1252410</v>
      </c>
    </row>
    <row r="8" spans="1:15">
      <c r="A8" s="848" t="s">
        <v>5</v>
      </c>
      <c r="B8" s="76" t="s">
        <v>118</v>
      </c>
      <c r="C8" s="77">
        <f>'1.1 - 1.10'!H3+'1.1 - 1.10'!H6+'1.1 - 1.10'!H9+'1.1 - 1.10'!H12+'1.1 - 1.10'!H15</f>
        <v>72859</v>
      </c>
      <c r="D8" s="77">
        <f>'1.1 - 1.10'!H4+'1.1 - 1.10'!H7+'1.1 - 1.10'!H10+'1.1 - 1.10'!H13+'1.1 - 1.10'!H16</f>
        <v>0</v>
      </c>
      <c r="E8" s="77">
        <f>'1.1 - 1.10'!H5+'1.1 - 1.10'!H8+'1.1 - 1.10'!H11+'1.1 - 1.10'!H14+'1.1 - 1.10'!H17</f>
        <v>0</v>
      </c>
      <c r="F8" s="78">
        <f>SUM(C8:E8)</f>
        <v>72859</v>
      </c>
    </row>
    <row r="9" spans="1:15">
      <c r="A9" s="848"/>
      <c r="B9" s="79" t="s">
        <v>85</v>
      </c>
      <c r="C9" s="77">
        <f>'1.1 - 1.10'!I3+'1.1 - 1.10'!I6+'1.1 - 1.10'!I9+'1.1 - 1.10'!I12+'1.1 - 1.10'!I15+'1.1 - 1.10'!I18</f>
        <v>0</v>
      </c>
      <c r="D9" s="77">
        <f>'1.1 - 1.10'!I4+'1.1 - 1.10'!I7+'1.1 - 1.10'!I10+'1.1 - 1.10'!I13+'1.1 - 1.10'!I16+'1.1 - 1.10'!I19</f>
        <v>0</v>
      </c>
      <c r="E9" s="77">
        <f>'1.1 - 1.10'!I5+'1.1 - 1.10'!I8+'1.1 - 1.10'!I11+'1.1 - 1.10'!I14+'1.1 - 1.10'!I17+'1.1 - 1.10'!I20</f>
        <v>0</v>
      </c>
      <c r="F9" s="78">
        <f t="shared" ref="F9:F11" si="1">SUM(C9:E9)</f>
        <v>0</v>
      </c>
    </row>
    <row r="10" spans="1:15">
      <c r="A10" s="848"/>
      <c r="B10" s="79" t="s">
        <v>162</v>
      </c>
      <c r="C10" s="77">
        <f>'1.1 - 1.10'!J3+'1.1 - 1.10'!J6+'1.1 - 1.10'!J9+'1.1 - 1.10'!J12+'1.1 - 1.10'!J15+'1.1 - 1.10'!J18+'1.1 - 1.10'!J21</f>
        <v>0</v>
      </c>
      <c r="D10" s="77">
        <f>'1.1 - 1.10'!J4+'1.1 - 1.10'!J7+'1.1 - 1.10'!J10+'1.1 - 1.10'!J13+'1.1 - 1.10'!J16+'1.1 - 1.10'!J19+'1.1 - 1.10'!J22</f>
        <v>0</v>
      </c>
      <c r="E10" s="77">
        <f>'1.1 - 1.10'!J5+'1.1 - 1.10'!J8+'1.1 - 1.10'!J11+'1.1 - 1.10'!J14+'1.1 - 1.10'!J17+'1.1 - 1.10'!J20+'1.1 - 1.10'!J23</f>
        <v>0</v>
      </c>
      <c r="F10" s="78">
        <f t="shared" si="1"/>
        <v>0</v>
      </c>
    </row>
    <row r="11" spans="1:15">
      <c r="A11" s="848"/>
      <c r="B11" s="79" t="s">
        <v>86</v>
      </c>
      <c r="C11" s="77">
        <f>'1.1 - 1.10'!K3+'1.1 - 1.10'!K6+'1.1 - 1.10'!K9+'1.1 - 1.10'!K12+'1.1 - 1.10'!K15+'1.1 - 1.10'!K18+'1.1 - 1.10'!K21+'1.1 - 1.10'!K24</f>
        <v>0</v>
      </c>
      <c r="D11" s="77">
        <f>'1.1 - 1.10'!K4+'1.1 - 1.10'!K7+'1.1 - 1.10'!K10+'1.1 - 1.10'!K13+'1.1 - 1.10'!K16+'1.1 - 1.10'!K19+'1.1 - 1.10'!K22+'1.1 - 1.10'!K25</f>
        <v>0</v>
      </c>
      <c r="E11" s="77">
        <f>'1.1 - 1.10'!K5+'1.1 - 1.10'!K8+'1.1 - 1.10'!K11+'1.1 - 1.10'!K14+'1.1 - 1.10'!K17+'1.1 - 1.10'!K20+'1.1 - 1.10'!K23+'1.1 - 1.10'!K26</f>
        <v>0</v>
      </c>
      <c r="F11" s="78">
        <f t="shared" si="1"/>
        <v>0</v>
      </c>
    </row>
    <row r="12" spans="1:15">
      <c r="A12" s="848"/>
      <c r="B12" s="80" t="s">
        <v>51</v>
      </c>
      <c r="C12" s="82">
        <f>SUM(C8:C11)</f>
        <v>72859</v>
      </c>
      <c r="D12" s="82">
        <f>SUM(D8:D11)</f>
        <v>0</v>
      </c>
      <c r="E12" s="82">
        <f>SUM(E8:E11)</f>
        <v>0</v>
      </c>
      <c r="F12" s="78">
        <f>SUM(C12:E12)</f>
        <v>72859</v>
      </c>
    </row>
    <row r="13" spans="1:15" s="417" customFormat="1">
      <c r="A13" s="849" t="s">
        <v>6</v>
      </c>
      <c r="B13" s="414" t="s">
        <v>118</v>
      </c>
      <c r="C13" s="415">
        <f>'1.1 - 1.10'!M3+'1.1 - 1.10'!M6+'1.1 - 1.10'!M9+'1.1 - 1.10'!M12+'1.1 - 1.10'!M15</f>
        <v>9800629</v>
      </c>
      <c r="D13" s="415">
        <f>'1.1 - 1.10'!M4+'1.1 - 1.10'!M7+'1.1 - 1.10'!M10+'1.1 - 1.10'!M13+'1.1 - 1.10'!M16</f>
        <v>6244599</v>
      </c>
      <c r="E13" s="415">
        <f>'1.1 - 1.10'!M5+'1.1 - 1.10'!M8+'1.1 - 1.10'!M11+'1.1 - 1.10'!M14+'1.1 - 1.10'!M17</f>
        <v>0</v>
      </c>
      <c r="F13" s="416">
        <f>SUM(C13:E13)</f>
        <v>16045228</v>
      </c>
      <c r="G13" s="70"/>
      <c r="H13" s="70"/>
      <c r="I13" s="70"/>
      <c r="J13" s="70"/>
      <c r="K13" s="70"/>
      <c r="L13" s="71"/>
      <c r="M13" s="71"/>
      <c r="N13" s="71"/>
      <c r="O13" s="71"/>
    </row>
    <row r="14" spans="1:15" s="417" customFormat="1">
      <c r="A14" s="849"/>
      <c r="B14" s="418" t="s">
        <v>85</v>
      </c>
      <c r="C14" s="415">
        <f>'1.1 - 1.10'!N3+'1.1 - 1.10'!N6+'1.1 - 1.10'!N9+'1.1 - 1.10'!N12+'1.1 - 1.10'!N15+'1.1 - 1.10'!N18</f>
        <v>0</v>
      </c>
      <c r="D14" s="415">
        <f>'1.1 - 1.10'!N4+'1.1 - 1.10'!N7+'1.1 - 1.10'!N10+'1.1 - 1.10'!N13+'1.1 - 1.10'!N16+'1.1 - 1.10'!N19</f>
        <v>0</v>
      </c>
      <c r="E14" s="415">
        <f>'1.1 - 1.10'!N5+'1.1 - 1.10'!N8+'1.1 - 1.10'!N11+'1.1 - 1.10'!N14+'1.1 - 1.10'!N17+'1.1 - 1.10'!N20</f>
        <v>0</v>
      </c>
      <c r="F14" s="416">
        <f t="shared" ref="F14:F17" si="2">SUM(C14:E14)</f>
        <v>0</v>
      </c>
      <c r="G14" s="70"/>
      <c r="H14" s="70"/>
      <c r="I14" s="70"/>
      <c r="J14" s="70"/>
      <c r="K14" s="70"/>
      <c r="L14" s="71"/>
      <c r="M14" s="71"/>
      <c r="N14" s="71"/>
      <c r="O14" s="71"/>
    </row>
    <row r="15" spans="1:15" s="417" customFormat="1">
      <c r="A15" s="849"/>
      <c r="B15" s="418" t="s">
        <v>162</v>
      </c>
      <c r="C15" s="415">
        <f>'1.1 - 1.10'!O3+'1.1 - 1.10'!O6+'1.1 - 1.10'!O9+'1.1 - 1.10'!O12+'1.1 - 1.10'!O15+'1.1 - 1.10'!O18+'1.1 - 1.10'!O21</f>
        <v>0</v>
      </c>
      <c r="D15" s="415">
        <f>'1.1 - 1.10'!O4+'1.1 - 1.10'!O7+'1.1 - 1.10'!O10+'1.1 - 1.10'!O13+'1.1 - 1.10'!O16+'1.1 - 1.10'!O19+'1.1 - 1.10'!O22</f>
        <v>252924</v>
      </c>
      <c r="E15" s="415">
        <f>'1.1 - 1.10'!O5+'1.1 - 1.10'!O8+'1.1 - 1.10'!O11+'1.1 - 1.10'!O14+'1.1 - 1.10'!O17+'1.1 - 1.10'!O20+'1.1 - 1.10'!O23</f>
        <v>0</v>
      </c>
      <c r="F15" s="416">
        <f t="shared" si="2"/>
        <v>252924</v>
      </c>
      <c r="G15" s="70"/>
      <c r="H15" s="70"/>
      <c r="I15" s="70"/>
      <c r="J15" s="70"/>
      <c r="K15" s="70"/>
      <c r="L15" s="71"/>
      <c r="M15" s="71"/>
      <c r="N15" s="71"/>
      <c r="O15" s="71"/>
    </row>
    <row r="16" spans="1:15" s="417" customFormat="1">
      <c r="A16" s="849"/>
      <c r="B16" s="418" t="s">
        <v>86</v>
      </c>
      <c r="C16" s="415">
        <f>'1.1 - 1.10'!P3+'1.1 - 1.10'!P6+'1.1 - 1.10'!P9+'1.1 - 1.10'!P12+'1.1 - 1.10'!P15+'1.1 - 1.10'!P18+'1.1 - 1.10'!P21+'1.1 - 1.10'!P24</f>
        <v>0</v>
      </c>
      <c r="D16" s="415">
        <f>'1.1 - 1.10'!P4+'1.1 - 1.10'!P7+'1.1 - 1.10'!P10+'1.1 - 1.10'!P13+'1.1 - 1.10'!P16+'1.1 - 1.10'!P19+'1.1 - 1.10'!P22+'1.1 - 1.10'!P25</f>
        <v>0</v>
      </c>
      <c r="E16" s="415">
        <f>'1.1 - 1.10'!P5+'1.1 - 1.10'!P8+'1.1 - 1.10'!P11+'1.1 - 1.10'!P14+'1.1 - 1.10'!P17+'1.1 - 1.10'!P20+'1.1 - 1.10'!P23+'1.1 - 1.10'!P26</f>
        <v>0</v>
      </c>
      <c r="F16" s="416">
        <f t="shared" si="2"/>
        <v>0</v>
      </c>
      <c r="G16" s="70"/>
      <c r="H16" s="70"/>
      <c r="I16" s="70"/>
      <c r="J16" s="70"/>
      <c r="K16" s="70"/>
      <c r="L16" s="71"/>
      <c r="M16" s="71"/>
      <c r="N16" s="71"/>
      <c r="O16" s="71"/>
    </row>
    <row r="17" spans="1:15" s="417" customFormat="1">
      <c r="A17" s="849"/>
      <c r="B17" s="418" t="s">
        <v>51</v>
      </c>
      <c r="C17" s="415">
        <f>SUM(C13:C16)</f>
        <v>9800629</v>
      </c>
      <c r="D17" s="415">
        <f>SUM(D13:D16)</f>
        <v>6497523</v>
      </c>
      <c r="E17" s="415">
        <f>SUM(E13:E16)</f>
        <v>0</v>
      </c>
      <c r="F17" s="416">
        <f t="shared" si="2"/>
        <v>16298152</v>
      </c>
      <c r="G17" s="70"/>
      <c r="H17" s="70"/>
      <c r="I17" s="70"/>
      <c r="J17" s="70"/>
      <c r="K17" s="70"/>
      <c r="L17" s="71"/>
      <c r="M17" s="71"/>
      <c r="N17" s="71"/>
      <c r="O17" s="71"/>
    </row>
    <row r="18" spans="1:15" s="417" customFormat="1" ht="20.45" customHeight="1" thickBot="1">
      <c r="A18" s="841" t="s">
        <v>7</v>
      </c>
      <c r="B18" s="842"/>
      <c r="C18" s="419">
        <f>SUM(C7+C12+C17)</f>
        <v>11068431</v>
      </c>
      <c r="D18" s="419">
        <f>SUM(D7+D12+D17)</f>
        <v>6554990</v>
      </c>
      <c r="E18" s="419">
        <f>SUM(E7+E12+E17)</f>
        <v>0</v>
      </c>
      <c r="F18" s="420">
        <f>SUM(C18:E18)</f>
        <v>17623421</v>
      </c>
      <c r="G18" s="70"/>
      <c r="H18" s="70"/>
      <c r="I18" s="70"/>
      <c r="J18" s="70"/>
      <c r="K18" s="70"/>
      <c r="L18" s="71"/>
      <c r="M18" s="71"/>
      <c r="N18" s="71"/>
      <c r="O18" s="71"/>
    </row>
    <row r="19" spans="1:15" ht="20.45" customHeight="1" thickBot="1">
      <c r="A19" s="83"/>
      <c r="B19" s="83"/>
      <c r="C19" s="83"/>
      <c r="D19" s="83"/>
      <c r="E19" s="83"/>
      <c r="F19" s="83"/>
    </row>
    <row r="20" spans="1:15" ht="30.6" customHeight="1">
      <c r="A20" s="843" t="s">
        <v>120</v>
      </c>
      <c r="B20" s="844"/>
      <c r="C20" s="844" t="s">
        <v>454</v>
      </c>
      <c r="D20" s="844"/>
      <c r="E20" s="845"/>
      <c r="F20" s="846"/>
    </row>
    <row r="21" spans="1:15" ht="30.6" customHeight="1">
      <c r="A21" s="72" t="s">
        <v>87</v>
      </c>
      <c r="B21" s="73" t="s">
        <v>0</v>
      </c>
      <c r="C21" s="74" t="s">
        <v>3</v>
      </c>
      <c r="D21" s="74" t="s">
        <v>9</v>
      </c>
      <c r="E21" s="246" t="s">
        <v>400</v>
      </c>
      <c r="F21" s="75" t="s">
        <v>4</v>
      </c>
    </row>
    <row r="22" spans="1:15" ht="30.6" customHeight="1">
      <c r="A22" s="847" t="s">
        <v>2</v>
      </c>
      <c r="B22" s="76" t="s">
        <v>118</v>
      </c>
      <c r="C22" s="77">
        <f>'2.1'!C42+'2.2'!C63+'2.3 - 2.8'!D6+'2.3 - 2.8'!D18+'2.3 - 2.8'!D33+'2.3 - 2.8'!D57+'2.3 - 2.8'!D69</f>
        <v>1291524</v>
      </c>
      <c r="D22" s="77">
        <f>'2.1'!C43+'2.2'!C64+'2.3 - 2.8'!D7+'2.3 - 2.8'!D19+'2.3 - 2.8'!D34+'2.3 - 2.8'!D58+'2.3 - 2.8'!D70</f>
        <v>147333</v>
      </c>
      <c r="E22" s="244">
        <f>'2.1'!C44+'2.2'!C65+'2.3 - 2.8'!D8+'2.3 - 2.8'!D20+'2.3 - 2.8'!D35+'2.3 - 2.8'!D59+'2.3 - 2.8'!D71</f>
        <v>0</v>
      </c>
      <c r="F22" s="78">
        <f>SUM(C22:E22)</f>
        <v>1438857</v>
      </c>
    </row>
    <row r="23" spans="1:15" ht="30.6" customHeight="1">
      <c r="A23" s="847"/>
      <c r="B23" s="79" t="s">
        <v>85</v>
      </c>
      <c r="C23" s="77">
        <f>'2.1'!D42+'2.2'!D63+'2.3 - 2.8'!E6+'2.3 - 2.8'!E18+'2.3 - 2.8'!E33+'2.3 - 2.8'!E57+'2.3 - 2.8'!E69</f>
        <v>16052</v>
      </c>
      <c r="D23" s="77">
        <f>'2.1'!D43+'2.2'!D64+'2.3 - 2.8'!E7+'2.3 - 2.8'!E19+'2.3 - 2.8'!E34+'2.3 - 2.8'!E58+'2.3 - 2.8'!E70</f>
        <v>8798</v>
      </c>
      <c r="E23" s="244">
        <f>'2.1'!D44+'2.2'!D65+'2.3 - 2.8'!E8+'2.3 - 2.8'!E20+'2.3 - 2.8'!E35+'2.3 - 2.8'!E59+'2.3 - 2.8'!E71</f>
        <v>0</v>
      </c>
      <c r="F23" s="78">
        <f>SUM(C23:E23)</f>
        <v>24850</v>
      </c>
      <c r="H23" s="84"/>
    </row>
    <row r="24" spans="1:15" ht="30.6" customHeight="1">
      <c r="A24" s="847"/>
      <c r="B24" s="79" t="s">
        <v>162</v>
      </c>
      <c r="C24" s="77">
        <f>'2.1'!E42+'2.2'!E63+'2.3 - 2.8'!F6+'2.3 - 2.8'!F18+'2.3 - 2.8'!F33+'2.3 - 2.8'!F57+'2.3 - 2.8'!F69</f>
        <v>0</v>
      </c>
      <c r="D24" s="77">
        <f>'2.1'!E43+'2.2'!E64+'2.3 - 2.8'!F7+'2.3 - 2.8'!F19+'2.3 - 2.8'!F34+'2.3 - 2.8'!F58+'2.3 - 2.8'!F70</f>
        <v>0</v>
      </c>
      <c r="E24" s="244">
        <f>'2.1'!E44+'2.2'!E65+'2.3 - 2.8'!F8+'2.3 - 2.8'!F20+'2.3 - 2.8'!F35+'2.3 - 2.8'!F59+'2.3 - 2.8'!F71</f>
        <v>0</v>
      </c>
      <c r="F24" s="78">
        <f>SUM(C24:E24)</f>
        <v>0</v>
      </c>
    </row>
    <row r="25" spans="1:15" ht="30.6" customHeight="1">
      <c r="A25" s="847"/>
      <c r="B25" s="79" t="s">
        <v>86</v>
      </c>
      <c r="C25" s="77">
        <f>'2.1'!F42+'2.2'!F63+'2.3 - 2.8'!G6+'2.3 - 2.8'!G18+'2.3 - 2.8'!G33+'2.3 - 2.8'!G57+'2.3 - 2.8'!G69</f>
        <v>0</v>
      </c>
      <c r="D25" s="77">
        <f>'2.1'!F43+'2.2'!F64+'2.3 - 2.8'!G7+'2.3 - 2.8'!G19+'2.3 - 2.8'!G34+'2.3 - 2.8'!G58+'2.3 - 2.8'!G70</f>
        <v>0</v>
      </c>
      <c r="E25" s="244">
        <f>'2.1'!F44+'2.2'!F65+'2.3 - 2.8'!G8+'2.3 - 2.8'!G20+'2.3 - 2.8'!G35+'2.3 - 2.8'!G59+'2.3 - 2.8'!G71</f>
        <v>0</v>
      </c>
      <c r="F25" s="78">
        <f>SUM(C25:E25)</f>
        <v>0</v>
      </c>
    </row>
    <row r="26" spans="1:15" ht="30.6" customHeight="1">
      <c r="A26" s="847"/>
      <c r="B26" s="80" t="s">
        <v>51</v>
      </c>
      <c r="C26" s="85">
        <f>SUM(C22:C25)</f>
        <v>1307576</v>
      </c>
      <c r="D26" s="85">
        <f>SUM(D22:D25)</f>
        <v>156131</v>
      </c>
      <c r="E26" s="245">
        <f>SUM(E22:E25)</f>
        <v>0</v>
      </c>
      <c r="F26" s="78">
        <f>SUM(C26:E26)</f>
        <v>1463707</v>
      </c>
    </row>
    <row r="27" spans="1:15" ht="30.6" hidden="1" customHeight="1">
      <c r="A27" s="848" t="s">
        <v>5</v>
      </c>
      <c r="B27" s="76" t="s">
        <v>118</v>
      </c>
      <c r="C27" s="77">
        <f>'2.1'!H42+'2.2'!H63+'2.3 - 2.8'!I6+'2.3 - 2.8'!I18+'2.3 - 2.8'!I33+'2.3 - 2.8'!I57+'2.3 - 2.8'!I69</f>
        <v>0</v>
      </c>
      <c r="D27" s="77">
        <f>'2.1'!H43+'2.2'!H64+'2.3 - 2.8'!I7+'2.3 - 2.8'!I19+'2.3 - 2.8'!I34+'2.3 - 2.8'!I58+'2.3 - 2.8'!I70</f>
        <v>0</v>
      </c>
      <c r="E27" s="244">
        <f>'2.1'!H44+'2.2'!H65+'2.3 - 2.8'!I8+'2.3 - 2.8'!I20+'2.3 - 2.8'!I35+'2.3 - 2.8'!I59+'2.3 - 2.8'!I71</f>
        <v>0</v>
      </c>
      <c r="F27" s="78">
        <f t="shared" ref="F27:F31" si="3">C27+D27</f>
        <v>0</v>
      </c>
    </row>
    <row r="28" spans="1:15" ht="30.6" hidden="1" customHeight="1">
      <c r="A28" s="848"/>
      <c r="B28" s="79" t="s">
        <v>85</v>
      </c>
      <c r="C28" s="77">
        <f>'2.1'!I42+'2.2'!I63+'2.3 - 2.8'!J6+'2.3 - 2.8'!J18+'2.3 - 2.8'!J33+'2.3 - 2.8'!J57+'2.3 - 2.8'!J69</f>
        <v>0</v>
      </c>
      <c r="D28" s="77">
        <f>'2.1'!I43+'2.2'!I64+'2.3 - 2.8'!J7+'2.3 - 2.8'!J19+'2.3 - 2.8'!J34+'2.3 - 2.8'!J58+'2.3 - 2.8'!J70</f>
        <v>0</v>
      </c>
      <c r="E28" s="244">
        <f>'2.1'!I44+'2.2'!I65+'2.3 - 2.8'!J8+'2.3 - 2.8'!J20+'2.3 - 2.8'!J35+'2.3 - 2.8'!J59+'2.3 - 2.8'!J71</f>
        <v>0</v>
      </c>
      <c r="F28" s="78">
        <f t="shared" si="3"/>
        <v>0</v>
      </c>
    </row>
    <row r="29" spans="1:15" ht="30.6" hidden="1" customHeight="1">
      <c r="A29" s="848"/>
      <c r="B29" s="79" t="s">
        <v>162</v>
      </c>
      <c r="C29" s="77">
        <f>'2.1'!J42+'2.2'!J63+'2.3 - 2.8'!K6+'2.3 - 2.8'!K18+'2.3 - 2.8'!K33+'2.3 - 2.8'!K57+'2.3 - 2.8'!K69</f>
        <v>0</v>
      </c>
      <c r="D29" s="77">
        <f>'2.1'!J43+'2.2'!J64+'2.3 - 2.8'!K7+'2.3 - 2.8'!K19+'2.3 - 2.8'!K34+'2.3 - 2.8'!K58+'2.3 - 2.8'!K70</f>
        <v>0</v>
      </c>
      <c r="E29" s="244">
        <f>'2.1'!J44+'2.2'!J65+'2.3 - 2.8'!K8+'2.3 - 2.8'!K20+'2.3 - 2.8'!K35+'2.3 - 2.8'!K59+'2.3 - 2.8'!K71</f>
        <v>0</v>
      </c>
      <c r="F29" s="78">
        <f t="shared" si="3"/>
        <v>0</v>
      </c>
    </row>
    <row r="30" spans="1:15" ht="30.6" hidden="1" customHeight="1">
      <c r="A30" s="848"/>
      <c r="B30" s="79" t="s">
        <v>86</v>
      </c>
      <c r="C30" s="77">
        <f>'2.1'!K42+'2.2'!K63+'2.3 - 2.8'!L6+'2.3 - 2.8'!L18+'2.3 - 2.8'!L33+'2.3 - 2.8'!L57+'2.3 - 2.8'!L69</f>
        <v>0</v>
      </c>
      <c r="D30" s="77">
        <f>'2.1'!K43+'2.2'!K64+'2.3 - 2.8'!L7+'2.3 - 2.8'!L19+'2.3 - 2.8'!L34+'2.3 - 2.8'!L58+'2.3 - 2.8'!L70</f>
        <v>0</v>
      </c>
      <c r="E30" s="244">
        <f>'2.1'!K44+'2.2'!K65+'2.3 - 2.8'!L8+'2.3 - 2.8'!L20+'2.3 - 2.8'!L35+'2.3 - 2.8'!L59+'2.3 - 2.8'!L71</f>
        <v>0</v>
      </c>
      <c r="F30" s="78">
        <f t="shared" si="3"/>
        <v>0</v>
      </c>
    </row>
    <row r="31" spans="1:15" ht="30.6" hidden="1" customHeight="1">
      <c r="A31" s="848"/>
      <c r="B31" s="80" t="s">
        <v>51</v>
      </c>
      <c r="C31" s="85">
        <f>SUM(C27:C30)</f>
        <v>0</v>
      </c>
      <c r="D31" s="85">
        <f>SUM(D27:D30)</f>
        <v>0</v>
      </c>
      <c r="E31" s="85">
        <f>SUM(E27:E30)</f>
        <v>0</v>
      </c>
      <c r="F31" s="78">
        <f t="shared" si="3"/>
        <v>0</v>
      </c>
    </row>
    <row r="32" spans="1:15" ht="30.6" customHeight="1">
      <c r="A32" s="848" t="s">
        <v>6</v>
      </c>
      <c r="B32" s="76" t="s">
        <v>118</v>
      </c>
      <c r="C32" s="77">
        <f>'2.1'!M42+'2.2'!M63+'2.3 - 2.8'!N6+'2.3 - 2.8'!N18+'2.3 - 2.8'!N33+'2.3 - 2.8'!N57+'2.3 - 2.8'!N69</f>
        <v>10465899</v>
      </c>
      <c r="D32" s="77">
        <f>'2.1'!M43+'2.2'!M64+'2.3 - 2.8'!N7+'2.3 - 2.8'!N19+'2.3 - 2.8'!N34+'2.3 - 2.8'!N58+'2.3 - 2.8'!N70</f>
        <v>5191951</v>
      </c>
      <c r="E32" s="77">
        <f>'2.1'!M44+'2.2'!M65+'2.3 - 2.8'!N8+'2.3 - 2.8'!N20+'2.3 - 2.8'!N35+'2.3 - 2.8'!N59+'2.3 - 2.8'!N71</f>
        <v>0</v>
      </c>
      <c r="F32" s="78">
        <f>SUM(C32:E32)</f>
        <v>15657850</v>
      </c>
      <c r="G32" s="84"/>
      <c r="H32" s="84"/>
    </row>
    <row r="33" spans="1:8" ht="30.6" customHeight="1">
      <c r="A33" s="848"/>
      <c r="B33" s="79" t="s">
        <v>85</v>
      </c>
      <c r="C33" s="77">
        <f>'2.1'!N42+'2.2'!N63+'2.3 - 2.8'!O6+'2.3 - 2.8'!O18+'2.3 - 2.8'!O33+'2.3 - 2.8'!O57+'2.3 - 2.8'!O69</f>
        <v>180520</v>
      </c>
      <c r="D33" s="77">
        <f>'2.1'!N43+'2.2'!N64+'2.3 - 2.8'!O7+'2.3 - 2.8'!O19+'2.3 - 2.8'!O34+'2.3 - 2.8'!O58+'2.3 - 2.8'!O70</f>
        <v>586255</v>
      </c>
      <c r="E33" s="77">
        <f>'2.1'!N44+'2.2'!N65+'2.3 - 2.8'!O8+'2.3 - 2.8'!O20+'2.3 - 2.8'!O35+'2.3 - 2.8'!O59+'2.3 - 2.8'!O71</f>
        <v>0</v>
      </c>
      <c r="F33" s="78">
        <f t="shared" ref="F33:F35" si="4">SUM(C33:E33)</f>
        <v>766775</v>
      </c>
    </row>
    <row r="34" spans="1:8" ht="30.6" customHeight="1">
      <c r="A34" s="848"/>
      <c r="B34" s="79" t="s">
        <v>162</v>
      </c>
      <c r="C34" s="77">
        <f>'2.1'!O42+'2.2'!O63+'2.3 - 2.8'!P6+'2.3 - 2.8'!P18+'2.3 - 2.8'!P33+'2.3 - 2.8'!P57+'2.3 - 2.8'!P69</f>
        <v>0</v>
      </c>
      <c r="D34" s="77">
        <f>'2.1'!O43+'2.2'!O64+'2.3 - 2.8'!P7+'2.3 - 2.8'!P19+'2.3 - 2.8'!P34+'2.3 - 2.8'!P58+'2.3 - 2.8'!P70</f>
        <v>0</v>
      </c>
      <c r="E34" s="77">
        <f>'2.1'!O44+'2.2'!O65+'2.3 - 2.8'!P8+'2.3 - 2.8'!P20+'2.3 - 2.8'!P35+'2.3 - 2.8'!P59+'2.3 - 2.8'!P71</f>
        <v>0</v>
      </c>
      <c r="F34" s="78">
        <f t="shared" si="4"/>
        <v>0</v>
      </c>
      <c r="H34" s="84"/>
    </row>
    <row r="35" spans="1:8" ht="30.6" customHeight="1">
      <c r="A35" s="848"/>
      <c r="B35" s="79" t="s">
        <v>86</v>
      </c>
      <c r="C35" s="77">
        <f>'2.1'!P42+'2.2'!P63+'2.3 - 2.8'!Q6+'2.3 - 2.8'!Q18+'2.3 - 2.8'!Q33+'2.3 - 2.8'!Q57+'2.3 - 2.8'!Q69</f>
        <v>0</v>
      </c>
      <c r="D35" s="77">
        <f>'2.1'!P43+'2.2'!P64+'2.3 - 2.8'!Q7+'2.3 - 2.8'!Q19+'2.3 - 2.8'!Q34+'2.3 - 2.8'!Q58+'2.3 - 2.8'!Q70</f>
        <v>0</v>
      </c>
      <c r="E35" s="77">
        <f>'2.1'!P44+'2.2'!P65+'2.3 - 2.8'!Q8+'2.3 - 2.8'!Q20+'2.3 - 2.8'!Q35+'2.3 - 2.8'!Q59+'2.3 - 2.8'!Q71</f>
        <v>416515</v>
      </c>
      <c r="F35" s="78">
        <f t="shared" si="4"/>
        <v>416515</v>
      </c>
      <c r="H35" s="84"/>
    </row>
    <row r="36" spans="1:8" ht="30.6" customHeight="1">
      <c r="A36" s="848"/>
      <c r="B36" s="80" t="s">
        <v>51</v>
      </c>
      <c r="C36" s="85">
        <f>SUM(C32:C35)</f>
        <v>10646419</v>
      </c>
      <c r="D36" s="85">
        <f t="shared" ref="D36:E36" si="5">SUM(D32:D35)</f>
        <v>5778206</v>
      </c>
      <c r="E36" s="85">
        <f t="shared" si="5"/>
        <v>416515</v>
      </c>
      <c r="F36" s="78">
        <f>SUM(C36:E36)</f>
        <v>16841140</v>
      </c>
    </row>
    <row r="37" spans="1:8" ht="30.6" customHeight="1">
      <c r="A37" s="840" t="s">
        <v>7</v>
      </c>
      <c r="B37" s="318" t="s">
        <v>118</v>
      </c>
      <c r="C37" s="77">
        <f>C22+C27+C32</f>
        <v>11757423</v>
      </c>
      <c r="D37" s="77">
        <f>D22+D27+D32</f>
        <v>5339284</v>
      </c>
      <c r="E37" s="77">
        <f>E22+E27+E32</f>
        <v>0</v>
      </c>
      <c r="F37" s="78">
        <f>SUM(C37:E37)</f>
        <v>17096707</v>
      </c>
      <c r="H37" s="84"/>
    </row>
    <row r="38" spans="1:8" ht="30.6" customHeight="1">
      <c r="A38" s="840"/>
      <c r="B38" s="319" t="s">
        <v>85</v>
      </c>
      <c r="C38" s="77">
        <f t="shared" ref="C38:E40" si="6">C23+C28+C33</f>
        <v>196572</v>
      </c>
      <c r="D38" s="77">
        <f t="shared" si="6"/>
        <v>595053</v>
      </c>
      <c r="E38" s="77">
        <f t="shared" si="6"/>
        <v>0</v>
      </c>
      <c r="F38" s="78">
        <f t="shared" ref="F38:F40" si="7">SUM(C38:E38)</f>
        <v>791625</v>
      </c>
    </row>
    <row r="39" spans="1:8" ht="30.6" customHeight="1">
      <c r="A39" s="840"/>
      <c r="B39" s="319" t="s">
        <v>162</v>
      </c>
      <c r="C39" s="77">
        <f t="shared" si="6"/>
        <v>0</v>
      </c>
      <c r="D39" s="77">
        <f t="shared" si="6"/>
        <v>0</v>
      </c>
      <c r="E39" s="77">
        <f t="shared" si="6"/>
        <v>0</v>
      </c>
      <c r="F39" s="78">
        <f t="shared" si="7"/>
        <v>0</v>
      </c>
      <c r="H39" s="84"/>
    </row>
    <row r="40" spans="1:8" ht="30.6" customHeight="1">
      <c r="A40" s="840"/>
      <c r="B40" s="319" t="s">
        <v>86</v>
      </c>
      <c r="C40" s="77">
        <f t="shared" si="6"/>
        <v>0</v>
      </c>
      <c r="D40" s="77">
        <f t="shared" si="6"/>
        <v>0</v>
      </c>
      <c r="E40" s="77">
        <f t="shared" si="6"/>
        <v>416515</v>
      </c>
      <c r="F40" s="78">
        <f t="shared" si="7"/>
        <v>416515</v>
      </c>
      <c r="H40" s="84"/>
    </row>
    <row r="41" spans="1:8" ht="30.6" customHeight="1">
      <c r="A41" s="840"/>
      <c r="B41" s="320" t="s">
        <v>51</v>
      </c>
      <c r="C41" s="85">
        <f>SUM(C37:C40)</f>
        <v>11953995</v>
      </c>
      <c r="D41" s="85">
        <f>SUM(D37:D40)</f>
        <v>5934337</v>
      </c>
      <c r="E41" s="85">
        <f>SUM(E37:E40)</f>
        <v>416515</v>
      </c>
      <c r="F41" s="78">
        <f>SUM(C41:E41)</f>
        <v>18304847</v>
      </c>
    </row>
    <row r="42" spans="1:8" ht="30.6" customHeight="1" thickBot="1">
      <c r="A42" s="840"/>
      <c r="B42" s="321" t="s">
        <v>7</v>
      </c>
      <c r="C42" s="86">
        <f>C26+C31+C36</f>
        <v>11953995</v>
      </c>
      <c r="D42" s="86">
        <f>D26+D31+D36</f>
        <v>5934337</v>
      </c>
      <c r="E42" s="86">
        <f>E26+E31+E36</f>
        <v>416515</v>
      </c>
      <c r="F42" s="87">
        <f>SUM(C42:E42)</f>
        <v>18304847</v>
      </c>
    </row>
  </sheetData>
  <sheetProtection formatCells="0" formatColumns="0" formatRows="0"/>
  <mergeCells count="12">
    <mergeCell ref="A1:B1"/>
    <mergeCell ref="C1:F1"/>
    <mergeCell ref="A3:A7"/>
    <mergeCell ref="A8:A12"/>
    <mergeCell ref="A13:A17"/>
    <mergeCell ref="A37:A42"/>
    <mergeCell ref="A18:B18"/>
    <mergeCell ref="A20:B20"/>
    <mergeCell ref="C20:F20"/>
    <mergeCell ref="A22:A26"/>
    <mergeCell ref="A27:A31"/>
    <mergeCell ref="A32:A36"/>
  </mergeCells>
  <printOptions horizontalCentered="1" verticalCentered="1"/>
  <pageMargins left="0.31496062992125984" right="0.78740157480314965" top="0.74803149606299213" bottom="0.9055118110236221" header="0.39370078740157483" footer="0.31496062992125984"/>
  <pageSetup paperSize="9" scale="78" fitToWidth="5" orientation="portrait" r:id="rId1"/>
  <headerFooter>
    <oddHeader>&amp;L&amp;"B Yekan,Regular"مبالغ به میلیون ريال&amp;C&amp;"B Nazanin,Bold"&amp;12بودجه تفصیلی دانشگاه علوم پزشکی و خدمات بهداشتی درمانی یاسوج. سال 1400&amp;R&amp;"B Yekan,Bold"&amp;12 11</oddHeader>
    <oddFooter>&amp;L&amp;"B Nazanin,Bold"رییس مرکز بودجه و پایش عملکرد دکتر سید جواد طباییان &amp;C&amp;"B Nazanin,Bold"معاونت توسعه: دکتر امین اله بابویی&amp;R&amp;"B Nazanin,Bold" دکتر سعید جاودان سیرت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5"/>
  <sheetViews>
    <sheetView rightToLeft="1" view="pageLayout" topLeftCell="V13" zoomScaleNormal="85" zoomScaleSheetLayoutView="50" workbookViewId="0">
      <selection activeCell="X12" sqref="X12"/>
    </sheetView>
  </sheetViews>
  <sheetFormatPr defaultColWidth="16.85546875" defaultRowHeight="24.75" customHeight="1"/>
  <cols>
    <col min="1" max="1" width="6.42578125" style="51" customWidth="1"/>
    <col min="2" max="2" width="27.85546875" style="51" customWidth="1"/>
    <col min="3" max="3" width="48.28515625" style="51" customWidth="1"/>
    <col min="4" max="10" width="11.85546875" style="51" customWidth="1"/>
    <col min="11" max="11" width="19" style="51" customWidth="1"/>
    <col min="12" max="14" width="11.85546875" style="51" customWidth="1"/>
    <col min="15" max="15" width="14.140625" style="51" customWidth="1"/>
    <col min="16" max="31" width="11.85546875" style="51" customWidth="1"/>
    <col min="32" max="32" width="17.42578125" style="51" customWidth="1"/>
    <col min="33" max="33" width="11.85546875" style="51" customWidth="1"/>
    <col min="34" max="34" width="15.7109375" style="51" customWidth="1"/>
    <col min="35" max="39" width="11.85546875" style="51" customWidth="1"/>
    <col min="40" max="42" width="11.85546875" style="173" customWidth="1"/>
    <col min="43" max="43" width="19.85546875" style="173" customWidth="1"/>
    <col min="44" max="45" width="11.85546875" style="173" customWidth="1"/>
    <col min="46" max="46" width="3.42578125" style="172" customWidth="1"/>
    <col min="47" max="16384" width="16.85546875" style="51"/>
  </cols>
  <sheetData>
    <row r="1" spans="1:46" ht="24.75" customHeight="1">
      <c r="A1" s="851" t="s">
        <v>1</v>
      </c>
      <c r="B1" s="850" t="s">
        <v>49</v>
      </c>
      <c r="C1" s="850"/>
      <c r="D1" s="850" t="s">
        <v>11</v>
      </c>
      <c r="E1" s="850"/>
      <c r="F1" s="850" t="s">
        <v>12</v>
      </c>
      <c r="G1" s="850"/>
      <c r="H1" s="850"/>
      <c r="I1" s="850"/>
      <c r="J1" s="850"/>
      <c r="K1" s="850" t="s">
        <v>128</v>
      </c>
      <c r="L1" s="850" t="s">
        <v>13</v>
      </c>
      <c r="M1" s="850"/>
      <c r="N1" s="850"/>
      <c r="O1" s="850"/>
      <c r="P1" s="850"/>
      <c r="Q1" s="850"/>
      <c r="R1" s="850" t="s">
        <v>59</v>
      </c>
      <c r="S1" s="850"/>
      <c r="T1" s="850"/>
      <c r="U1" s="850"/>
      <c r="V1" s="850"/>
      <c r="W1" s="850"/>
      <c r="X1" s="850"/>
      <c r="Y1" s="850"/>
      <c r="Z1" s="850"/>
      <c r="AA1" s="850"/>
      <c r="AB1" s="850"/>
      <c r="AC1" s="850"/>
      <c r="AD1" s="850"/>
      <c r="AE1" s="850"/>
      <c r="AF1" s="850"/>
      <c r="AG1" s="850"/>
      <c r="AH1" s="850"/>
      <c r="AI1" s="850"/>
      <c r="AJ1" s="850"/>
      <c r="AK1" s="850"/>
      <c r="AL1" s="850"/>
      <c r="AM1" s="850"/>
      <c r="AN1" s="850" t="s">
        <v>101</v>
      </c>
      <c r="AO1" s="850"/>
      <c r="AP1" s="850"/>
      <c r="AQ1" s="850" t="s">
        <v>102</v>
      </c>
      <c r="AR1" s="850"/>
      <c r="AS1" s="850"/>
    </row>
    <row r="2" spans="1:46" ht="24.75" customHeight="1">
      <c r="A2" s="851"/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 t="s">
        <v>58</v>
      </c>
      <c r="S2" s="850"/>
      <c r="T2" s="850"/>
      <c r="U2" s="850"/>
      <c r="V2" s="850"/>
      <c r="W2" s="850"/>
      <c r="X2" s="850"/>
      <c r="Y2" s="850"/>
      <c r="Z2" s="850"/>
      <c r="AA2" s="850"/>
      <c r="AB2" s="850"/>
      <c r="AC2" s="850"/>
      <c r="AD2" s="850"/>
      <c r="AE2" s="850"/>
      <c r="AF2" s="850"/>
      <c r="AG2" s="850"/>
      <c r="AH2" s="850"/>
      <c r="AI2" s="850"/>
      <c r="AJ2" s="850"/>
      <c r="AK2" s="850"/>
      <c r="AL2" s="850"/>
      <c r="AM2" s="850"/>
      <c r="AN2" s="850"/>
      <c r="AO2" s="850"/>
      <c r="AP2" s="850"/>
      <c r="AQ2" s="850"/>
      <c r="AR2" s="850"/>
      <c r="AS2" s="850"/>
    </row>
    <row r="3" spans="1:46" ht="30" customHeight="1">
      <c r="A3" s="851"/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  <c r="M3" s="850"/>
      <c r="N3" s="850"/>
      <c r="O3" s="850"/>
      <c r="P3" s="850"/>
      <c r="Q3" s="850"/>
      <c r="R3" s="850" t="s">
        <v>92</v>
      </c>
      <c r="S3" s="850"/>
      <c r="T3" s="850"/>
      <c r="U3" s="850" t="s">
        <v>57</v>
      </c>
      <c r="V3" s="850"/>
      <c r="W3" s="850"/>
      <c r="X3" s="850"/>
      <c r="Y3" s="850"/>
      <c r="Z3" s="850"/>
      <c r="AA3" s="850"/>
      <c r="AB3" s="850"/>
      <c r="AC3" s="850"/>
      <c r="AD3" s="850"/>
      <c r="AE3" s="850"/>
      <c r="AF3" s="850"/>
      <c r="AG3" s="850"/>
      <c r="AH3" s="850" t="s">
        <v>100</v>
      </c>
      <c r="AI3" s="850"/>
      <c r="AJ3" s="850"/>
      <c r="AK3" s="850" t="s">
        <v>23</v>
      </c>
      <c r="AL3" s="850"/>
      <c r="AM3" s="850"/>
      <c r="AN3" s="850"/>
      <c r="AO3" s="850"/>
      <c r="AP3" s="850"/>
      <c r="AQ3" s="850"/>
      <c r="AR3" s="850"/>
      <c r="AS3" s="850"/>
    </row>
    <row r="4" spans="1:46" ht="53.25" customHeight="1">
      <c r="A4" s="851"/>
      <c r="B4" s="850" t="s">
        <v>10</v>
      </c>
      <c r="C4" s="850" t="s">
        <v>420</v>
      </c>
      <c r="D4" s="850" t="s">
        <v>14</v>
      </c>
      <c r="E4" s="850" t="s">
        <v>15</v>
      </c>
      <c r="F4" s="850" t="s">
        <v>16</v>
      </c>
      <c r="G4" s="850" t="s">
        <v>17</v>
      </c>
      <c r="H4" s="850" t="s">
        <v>18</v>
      </c>
      <c r="I4" s="850" t="s">
        <v>19</v>
      </c>
      <c r="J4" s="850" t="s">
        <v>20</v>
      </c>
      <c r="K4" s="850"/>
      <c r="L4" s="850" t="s">
        <v>21</v>
      </c>
      <c r="M4" s="850" t="s">
        <v>22</v>
      </c>
      <c r="N4" s="850" t="s">
        <v>419</v>
      </c>
      <c r="O4" s="850" t="s">
        <v>417</v>
      </c>
      <c r="P4" s="850"/>
      <c r="Q4" s="850"/>
      <c r="R4" s="850" t="s">
        <v>111</v>
      </c>
      <c r="S4" s="850"/>
      <c r="T4" s="850"/>
      <c r="U4" s="336" t="s">
        <v>78</v>
      </c>
      <c r="V4" s="336" t="s">
        <v>90</v>
      </c>
      <c r="W4" s="336" t="s">
        <v>418</v>
      </c>
      <c r="X4" s="336" t="s">
        <v>89</v>
      </c>
      <c r="Y4" s="850" t="s">
        <v>134</v>
      </c>
      <c r="Z4" s="850"/>
      <c r="AA4" s="850" t="s">
        <v>91</v>
      </c>
      <c r="AB4" s="850"/>
      <c r="AC4" s="850" t="s">
        <v>161</v>
      </c>
      <c r="AD4" s="850"/>
      <c r="AE4" s="336" t="s">
        <v>77</v>
      </c>
      <c r="AF4" s="850" t="s">
        <v>352</v>
      </c>
      <c r="AG4" s="850"/>
      <c r="AH4" s="850" t="s">
        <v>133</v>
      </c>
      <c r="AI4" s="850"/>
      <c r="AJ4" s="850"/>
      <c r="AK4" s="850"/>
      <c r="AL4" s="850"/>
      <c r="AM4" s="850"/>
      <c r="AN4" s="850"/>
      <c r="AO4" s="850"/>
      <c r="AP4" s="850"/>
      <c r="AQ4" s="850"/>
      <c r="AR4" s="850"/>
      <c r="AS4" s="850"/>
    </row>
    <row r="5" spans="1:46" ht="49.5" customHeight="1" thickBot="1">
      <c r="A5" s="851"/>
      <c r="B5" s="850"/>
      <c r="C5" s="850"/>
      <c r="D5" s="850"/>
      <c r="E5" s="850"/>
      <c r="F5" s="850"/>
      <c r="G5" s="850"/>
      <c r="H5" s="850"/>
      <c r="I5" s="850"/>
      <c r="J5" s="850"/>
      <c r="K5" s="850"/>
      <c r="L5" s="850"/>
      <c r="M5" s="850"/>
      <c r="N5" s="850"/>
      <c r="O5" s="336" t="s">
        <v>3</v>
      </c>
      <c r="P5" s="336" t="s">
        <v>9</v>
      </c>
      <c r="Q5" s="336" t="s">
        <v>400</v>
      </c>
      <c r="R5" s="336" t="s">
        <v>3</v>
      </c>
      <c r="S5" s="336" t="s">
        <v>9</v>
      </c>
      <c r="T5" s="336" t="s">
        <v>400</v>
      </c>
      <c r="U5" s="336" t="s">
        <v>9</v>
      </c>
      <c r="V5" s="336" t="s">
        <v>3</v>
      </c>
      <c r="W5" s="336" t="s">
        <v>3</v>
      </c>
      <c r="X5" s="336" t="s">
        <v>3</v>
      </c>
      <c r="Y5" s="336" t="s">
        <v>3</v>
      </c>
      <c r="Z5" s="336" t="s">
        <v>9</v>
      </c>
      <c r="AA5" s="336" t="s">
        <v>3</v>
      </c>
      <c r="AB5" s="336" t="s">
        <v>400</v>
      </c>
      <c r="AC5" s="336" t="s">
        <v>3</v>
      </c>
      <c r="AD5" s="336" t="s">
        <v>9</v>
      </c>
      <c r="AE5" s="336" t="s">
        <v>3</v>
      </c>
      <c r="AF5" s="336" t="s">
        <v>3</v>
      </c>
      <c r="AG5" s="336" t="s">
        <v>9</v>
      </c>
      <c r="AH5" s="336" t="s">
        <v>3</v>
      </c>
      <c r="AI5" s="336" t="s">
        <v>9</v>
      </c>
      <c r="AJ5" s="336" t="s">
        <v>400</v>
      </c>
      <c r="AK5" s="336" t="s">
        <v>3</v>
      </c>
      <c r="AL5" s="336" t="s">
        <v>9</v>
      </c>
      <c r="AM5" s="336" t="s">
        <v>400</v>
      </c>
      <c r="AN5" s="336" t="s">
        <v>3</v>
      </c>
      <c r="AO5" s="336" t="s">
        <v>9</v>
      </c>
      <c r="AP5" s="336" t="s">
        <v>400</v>
      </c>
      <c r="AQ5" s="336" t="s">
        <v>3</v>
      </c>
      <c r="AR5" s="336" t="s">
        <v>9</v>
      </c>
      <c r="AS5" s="336" t="s">
        <v>400</v>
      </c>
    </row>
    <row r="6" spans="1:46" ht="24.75" customHeight="1" thickBot="1">
      <c r="A6" s="322">
        <v>1</v>
      </c>
      <c r="B6" s="616">
        <v>1803001507</v>
      </c>
      <c r="C6" s="616" t="s">
        <v>506</v>
      </c>
      <c r="D6" s="616" t="s">
        <v>507</v>
      </c>
      <c r="E6" s="617" t="s">
        <v>508</v>
      </c>
      <c r="F6" s="618" t="s">
        <v>509</v>
      </c>
      <c r="G6" s="618"/>
      <c r="H6" s="618"/>
      <c r="I6" s="618"/>
      <c r="J6" s="619"/>
      <c r="K6" s="617"/>
      <c r="L6" s="617">
        <v>1396</v>
      </c>
      <c r="M6" s="617">
        <v>1402</v>
      </c>
      <c r="N6" s="617">
        <v>82</v>
      </c>
      <c r="O6" s="620">
        <v>0</v>
      </c>
      <c r="P6" s="620">
        <v>0</v>
      </c>
      <c r="Q6" s="621">
        <v>0</v>
      </c>
      <c r="R6" s="620">
        <v>0</v>
      </c>
      <c r="S6" s="620">
        <v>0</v>
      </c>
      <c r="T6" s="621">
        <v>0</v>
      </c>
      <c r="U6" s="620">
        <v>0</v>
      </c>
      <c r="V6" s="620">
        <v>64990</v>
      </c>
      <c r="W6" s="622">
        <v>0</v>
      </c>
      <c r="X6" s="623">
        <v>0</v>
      </c>
      <c r="Y6" s="622"/>
      <c r="Z6" s="620">
        <v>0</v>
      </c>
      <c r="AA6" s="622"/>
      <c r="AB6" s="624"/>
      <c r="AC6" s="624"/>
      <c r="AD6" s="624"/>
      <c r="AE6" s="625"/>
      <c r="AF6" s="624"/>
      <c r="AG6" s="624"/>
      <c r="AH6" s="624"/>
      <c r="AI6" s="624"/>
      <c r="AJ6" s="624"/>
      <c r="AK6" s="363">
        <f t="shared" ref="AK6:AK68" si="0">R6+V6+W6+X6+Y6+AA6+AC6+AE6+AF6-AH6</f>
        <v>64990</v>
      </c>
      <c r="AL6" s="363">
        <f t="shared" ref="AL6:AL68" si="1">S6+U6+Z6+AD6+AG6-AI6</f>
        <v>0</v>
      </c>
      <c r="AM6" s="363">
        <f t="shared" ref="AM6:AM69" si="2">T6+AB6-AJ6</f>
        <v>0</v>
      </c>
      <c r="AN6" s="363">
        <f>AK6</f>
        <v>64990</v>
      </c>
      <c r="AO6" s="363">
        <f>AL6</f>
        <v>0</v>
      </c>
      <c r="AP6" s="363">
        <f>AM6</f>
        <v>0</v>
      </c>
      <c r="AQ6" s="363">
        <f>AH6</f>
        <v>0</v>
      </c>
      <c r="AR6" s="363">
        <f>AI6</f>
        <v>0</v>
      </c>
      <c r="AS6" s="363">
        <f>AJ6</f>
        <v>0</v>
      </c>
      <c r="AT6" s="172" t="s">
        <v>129</v>
      </c>
    </row>
    <row r="7" spans="1:46" ht="24.75" customHeight="1" thickBot="1">
      <c r="A7" s="322">
        <f>A6+1</f>
        <v>2</v>
      </c>
      <c r="B7" s="626">
        <v>1803001381</v>
      </c>
      <c r="C7" s="626" t="s">
        <v>510</v>
      </c>
      <c r="D7" s="626" t="s">
        <v>511</v>
      </c>
      <c r="E7" s="617" t="s">
        <v>511</v>
      </c>
      <c r="F7" s="618"/>
      <c r="G7" s="618"/>
      <c r="H7" s="618" t="s">
        <v>509</v>
      </c>
      <c r="I7" s="618"/>
      <c r="J7" s="619"/>
      <c r="K7" s="617"/>
      <c r="L7" s="617">
        <v>1398</v>
      </c>
      <c r="M7" s="617">
        <v>1402</v>
      </c>
      <c r="N7" s="617">
        <v>80</v>
      </c>
      <c r="O7" s="620">
        <v>0</v>
      </c>
      <c r="P7" s="627"/>
      <c r="Q7" s="628">
        <v>0</v>
      </c>
      <c r="R7" s="629">
        <v>0</v>
      </c>
      <c r="S7" s="629">
        <v>0</v>
      </c>
      <c r="T7" s="628">
        <v>0</v>
      </c>
      <c r="U7" s="629">
        <v>0</v>
      </c>
      <c r="V7" s="629">
        <v>64020</v>
      </c>
      <c r="W7" s="622">
        <v>0</v>
      </c>
      <c r="X7" s="630">
        <v>0</v>
      </c>
      <c r="Y7" s="622"/>
      <c r="Z7" s="629">
        <v>0</v>
      </c>
      <c r="AA7" s="622"/>
      <c r="AB7" s="624"/>
      <c r="AC7" s="624"/>
      <c r="AD7" s="624"/>
      <c r="AE7" s="625"/>
      <c r="AF7" s="624"/>
      <c r="AG7" s="624"/>
      <c r="AH7" s="624"/>
      <c r="AI7" s="624"/>
      <c r="AJ7" s="624"/>
      <c r="AK7" s="363">
        <f t="shared" si="0"/>
        <v>64020</v>
      </c>
      <c r="AL7" s="363">
        <f t="shared" si="1"/>
        <v>0</v>
      </c>
      <c r="AM7" s="363">
        <f t="shared" si="2"/>
        <v>0</v>
      </c>
      <c r="AN7" s="363">
        <f t="shared" ref="AN7:AN68" si="3">AK7</f>
        <v>64020</v>
      </c>
      <c r="AO7" s="363">
        <f t="shared" ref="AO7:AO69" si="4">AL7</f>
        <v>0</v>
      </c>
      <c r="AP7" s="363">
        <f t="shared" ref="AP7:AP69" si="5">AM7</f>
        <v>0</v>
      </c>
      <c r="AQ7" s="363">
        <f t="shared" ref="AQ7:AQ68" si="6">AH7</f>
        <v>0</v>
      </c>
      <c r="AR7" s="363">
        <f t="shared" ref="AR7:AR68" si="7">AI7</f>
        <v>0</v>
      </c>
      <c r="AS7" s="363">
        <f t="shared" ref="AS7:AS68" si="8">AJ7</f>
        <v>0</v>
      </c>
      <c r="AT7" s="172" t="s">
        <v>130</v>
      </c>
    </row>
    <row r="8" spans="1:46" ht="24.75" customHeight="1" thickBot="1">
      <c r="A8" s="322">
        <f t="shared" ref="A8:A50" si="9">A7+1</f>
        <v>3</v>
      </c>
      <c r="B8" s="626">
        <v>1602001118</v>
      </c>
      <c r="C8" s="626" t="s">
        <v>512</v>
      </c>
      <c r="D8" s="626" t="s">
        <v>513</v>
      </c>
      <c r="E8" s="617" t="s">
        <v>513</v>
      </c>
      <c r="F8" s="618"/>
      <c r="G8" s="618"/>
      <c r="H8" s="618" t="s">
        <v>509</v>
      </c>
      <c r="I8" s="618"/>
      <c r="J8" s="619"/>
      <c r="K8" s="617"/>
      <c r="L8" s="617">
        <v>1380</v>
      </c>
      <c r="M8" s="617">
        <v>1402</v>
      </c>
      <c r="N8" s="617">
        <v>80</v>
      </c>
      <c r="O8" s="620">
        <v>0</v>
      </c>
      <c r="P8" s="629">
        <v>0</v>
      </c>
      <c r="Q8" s="628">
        <v>0</v>
      </c>
      <c r="R8" s="629">
        <v>26106</v>
      </c>
      <c r="S8" s="629">
        <v>5000</v>
      </c>
      <c r="T8" s="628">
        <v>0</v>
      </c>
      <c r="U8" s="629">
        <v>0</v>
      </c>
      <c r="V8" s="629">
        <v>13580</v>
      </c>
      <c r="W8" s="622">
        <v>0</v>
      </c>
      <c r="X8" s="630">
        <v>0</v>
      </c>
      <c r="Y8" s="622"/>
      <c r="Z8" s="629">
        <v>0</v>
      </c>
      <c r="AA8" s="622"/>
      <c r="AB8" s="624"/>
      <c r="AC8" s="624"/>
      <c r="AD8" s="624"/>
      <c r="AE8" s="625"/>
      <c r="AF8" s="624"/>
      <c r="AG8" s="624"/>
      <c r="AH8" s="624">
        <v>1471443</v>
      </c>
      <c r="AI8" s="624"/>
      <c r="AJ8" s="624"/>
      <c r="AK8" s="363">
        <f t="shared" si="0"/>
        <v>-1431757</v>
      </c>
      <c r="AL8" s="363">
        <f t="shared" si="1"/>
        <v>5000</v>
      </c>
      <c r="AM8" s="363">
        <f t="shared" si="2"/>
        <v>0</v>
      </c>
      <c r="AN8" s="363">
        <f t="shared" si="3"/>
        <v>-1431757</v>
      </c>
      <c r="AO8" s="363">
        <f t="shared" si="4"/>
        <v>5000</v>
      </c>
      <c r="AP8" s="363">
        <f t="shared" si="5"/>
        <v>0</v>
      </c>
      <c r="AQ8" s="363">
        <f t="shared" si="6"/>
        <v>1471443</v>
      </c>
      <c r="AR8" s="363">
        <f t="shared" si="7"/>
        <v>0</v>
      </c>
      <c r="AS8" s="363">
        <f t="shared" si="8"/>
        <v>0</v>
      </c>
      <c r="AT8" s="172" t="s">
        <v>326</v>
      </c>
    </row>
    <row r="9" spans="1:46" ht="24.75" customHeight="1" thickBot="1">
      <c r="A9" s="322">
        <f t="shared" si="9"/>
        <v>4</v>
      </c>
      <c r="B9" s="626">
        <v>1602001177</v>
      </c>
      <c r="C9" s="626" t="s">
        <v>514</v>
      </c>
      <c r="D9" s="626" t="s">
        <v>513</v>
      </c>
      <c r="E9" s="617" t="s">
        <v>513</v>
      </c>
      <c r="F9" s="618"/>
      <c r="G9" s="618"/>
      <c r="H9" s="617" t="s">
        <v>509</v>
      </c>
      <c r="I9" s="617"/>
      <c r="J9" s="617"/>
      <c r="K9" s="617"/>
      <c r="L9" s="617">
        <v>1380</v>
      </c>
      <c r="M9" s="617">
        <v>1402</v>
      </c>
      <c r="N9" s="617">
        <v>80</v>
      </c>
      <c r="O9" s="620">
        <v>0</v>
      </c>
      <c r="P9" s="629">
        <v>0</v>
      </c>
      <c r="Q9" s="628">
        <v>0</v>
      </c>
      <c r="R9" s="629">
        <v>0</v>
      </c>
      <c r="S9" s="629">
        <v>0</v>
      </c>
      <c r="T9" s="628">
        <v>0</v>
      </c>
      <c r="U9" s="629">
        <v>0</v>
      </c>
      <c r="V9" s="629">
        <v>13580</v>
      </c>
      <c r="W9" s="622">
        <v>0</v>
      </c>
      <c r="X9" s="630">
        <v>0</v>
      </c>
      <c r="Y9" s="617"/>
      <c r="Z9" s="629">
        <v>51650</v>
      </c>
      <c r="AA9" s="617"/>
      <c r="AB9" s="617"/>
      <c r="AC9" s="617"/>
      <c r="AD9" s="617"/>
      <c r="AE9" s="631"/>
      <c r="AF9" s="617"/>
      <c r="AG9" s="617"/>
      <c r="AH9" s="617">
        <v>-313</v>
      </c>
      <c r="AI9" s="617"/>
      <c r="AJ9" s="617"/>
      <c r="AK9" s="363">
        <f t="shared" si="0"/>
        <v>13893</v>
      </c>
      <c r="AL9" s="363">
        <f t="shared" si="1"/>
        <v>51650</v>
      </c>
      <c r="AM9" s="363">
        <f t="shared" si="2"/>
        <v>0</v>
      </c>
      <c r="AN9" s="363">
        <f t="shared" si="3"/>
        <v>13893</v>
      </c>
      <c r="AO9" s="363">
        <f t="shared" si="4"/>
        <v>51650</v>
      </c>
      <c r="AP9" s="363">
        <f t="shared" si="5"/>
        <v>0</v>
      </c>
      <c r="AQ9" s="363">
        <f t="shared" si="6"/>
        <v>-313</v>
      </c>
      <c r="AR9" s="363">
        <f t="shared" si="7"/>
        <v>0</v>
      </c>
      <c r="AS9" s="363">
        <f t="shared" si="8"/>
        <v>0</v>
      </c>
      <c r="AT9" s="172" t="s">
        <v>131</v>
      </c>
    </row>
    <row r="10" spans="1:46" ht="24.75" customHeight="1" thickBot="1">
      <c r="A10" s="322">
        <f>A9+1</f>
        <v>5</v>
      </c>
      <c r="B10" s="626">
        <v>1602001337</v>
      </c>
      <c r="C10" s="626" t="s">
        <v>515</v>
      </c>
      <c r="D10" s="626" t="s">
        <v>516</v>
      </c>
      <c r="E10" s="617" t="s">
        <v>517</v>
      </c>
      <c r="F10" s="618" t="s">
        <v>509</v>
      </c>
      <c r="G10" s="618"/>
      <c r="H10" s="618"/>
      <c r="I10" s="618"/>
      <c r="J10" s="619"/>
      <c r="K10" s="617"/>
      <c r="L10" s="617">
        <v>1399</v>
      </c>
      <c r="M10" s="617">
        <v>1402</v>
      </c>
      <c r="N10" s="617">
        <v>18</v>
      </c>
      <c r="O10" s="620">
        <v>0</v>
      </c>
      <c r="P10" s="629">
        <v>0</v>
      </c>
      <c r="Q10" s="628">
        <v>0</v>
      </c>
      <c r="R10" s="629">
        <v>0</v>
      </c>
      <c r="S10" s="629">
        <v>0</v>
      </c>
      <c r="T10" s="628">
        <v>0</v>
      </c>
      <c r="U10" s="629">
        <v>0</v>
      </c>
      <c r="V10" s="629">
        <v>38800</v>
      </c>
      <c r="W10" s="622">
        <v>199000</v>
      </c>
      <c r="X10" s="630">
        <v>0</v>
      </c>
      <c r="Y10" s="622"/>
      <c r="Z10" s="629">
        <v>0</v>
      </c>
      <c r="AA10" s="622"/>
      <c r="AB10" s="624"/>
      <c r="AC10" s="624"/>
      <c r="AD10" s="624"/>
      <c r="AE10" s="625"/>
      <c r="AF10" s="624"/>
      <c r="AG10" s="624"/>
      <c r="AH10" s="624"/>
      <c r="AI10" s="624"/>
      <c r="AJ10" s="624"/>
      <c r="AK10" s="363">
        <f t="shared" si="0"/>
        <v>237800</v>
      </c>
      <c r="AL10" s="363">
        <f t="shared" si="1"/>
        <v>0</v>
      </c>
      <c r="AM10" s="363">
        <f t="shared" si="2"/>
        <v>0</v>
      </c>
      <c r="AN10" s="363">
        <f t="shared" si="3"/>
        <v>237800</v>
      </c>
      <c r="AO10" s="363">
        <f t="shared" si="4"/>
        <v>0</v>
      </c>
      <c r="AP10" s="363">
        <f t="shared" si="5"/>
        <v>0</v>
      </c>
      <c r="AQ10" s="363">
        <f t="shared" si="6"/>
        <v>0</v>
      </c>
      <c r="AR10" s="363">
        <f t="shared" si="7"/>
        <v>0</v>
      </c>
      <c r="AS10" s="363">
        <f t="shared" si="8"/>
        <v>0</v>
      </c>
      <c r="AT10" s="172" t="s">
        <v>132</v>
      </c>
    </row>
    <row r="11" spans="1:46" ht="24.75" customHeight="1" thickBot="1">
      <c r="A11" s="322">
        <v>6</v>
      </c>
      <c r="B11" s="632">
        <v>1803001385</v>
      </c>
      <c r="C11" s="632" t="s">
        <v>518</v>
      </c>
      <c r="D11" s="632" t="s">
        <v>513</v>
      </c>
      <c r="E11" s="617" t="s">
        <v>513</v>
      </c>
      <c r="F11" s="618"/>
      <c r="G11" s="618"/>
      <c r="H11" s="618" t="s">
        <v>509</v>
      </c>
      <c r="I11" s="618"/>
      <c r="J11" s="619"/>
      <c r="K11" s="617"/>
      <c r="L11" s="617">
        <v>1380</v>
      </c>
      <c r="M11" s="617">
        <v>1402</v>
      </c>
      <c r="N11" s="617">
        <v>80</v>
      </c>
      <c r="O11" s="620">
        <v>0</v>
      </c>
      <c r="P11" s="633">
        <v>0</v>
      </c>
      <c r="Q11" s="634">
        <v>0</v>
      </c>
      <c r="R11" s="633">
        <v>0</v>
      </c>
      <c r="S11" s="633">
        <v>0</v>
      </c>
      <c r="T11" s="634">
        <v>0</v>
      </c>
      <c r="U11" s="633">
        <v>0</v>
      </c>
      <c r="V11" s="633">
        <v>1940</v>
      </c>
      <c r="W11" s="622">
        <v>0</v>
      </c>
      <c r="X11" s="630">
        <v>0</v>
      </c>
      <c r="Y11" s="622"/>
      <c r="Z11" s="633">
        <v>0</v>
      </c>
      <c r="AA11" s="622"/>
      <c r="AB11" s="624"/>
      <c r="AC11" s="624"/>
      <c r="AD11" s="624"/>
      <c r="AE11" s="625"/>
      <c r="AF11" s="624"/>
      <c r="AG11" s="624"/>
      <c r="AH11" s="624"/>
      <c r="AI11" s="624"/>
      <c r="AJ11" s="624"/>
      <c r="AK11" s="363">
        <f t="shared" si="0"/>
        <v>1940</v>
      </c>
      <c r="AL11" s="363">
        <f t="shared" si="1"/>
        <v>0</v>
      </c>
      <c r="AM11" s="363">
        <f t="shared" si="2"/>
        <v>0</v>
      </c>
      <c r="AN11" s="363">
        <f t="shared" si="3"/>
        <v>1940</v>
      </c>
      <c r="AO11" s="363">
        <f t="shared" si="4"/>
        <v>0</v>
      </c>
      <c r="AP11" s="363">
        <f t="shared" si="5"/>
        <v>0</v>
      </c>
      <c r="AQ11" s="363">
        <f t="shared" si="6"/>
        <v>0</v>
      </c>
      <c r="AR11" s="363">
        <f t="shared" si="7"/>
        <v>0</v>
      </c>
      <c r="AS11" s="363">
        <f t="shared" si="8"/>
        <v>0</v>
      </c>
    </row>
    <row r="12" spans="1:46" ht="24.75" customHeight="1" thickBot="1">
      <c r="A12" s="322">
        <v>7</v>
      </c>
      <c r="B12" s="635">
        <v>1803001508</v>
      </c>
      <c r="C12" s="635" t="s">
        <v>519</v>
      </c>
      <c r="D12" s="635" t="s">
        <v>520</v>
      </c>
      <c r="E12" s="617" t="s">
        <v>508</v>
      </c>
      <c r="F12" s="618" t="s">
        <v>509</v>
      </c>
      <c r="G12" s="618"/>
      <c r="H12" s="618"/>
      <c r="I12" s="618"/>
      <c r="J12" s="619"/>
      <c r="K12" s="617"/>
      <c r="L12" s="617">
        <v>1380</v>
      </c>
      <c r="M12" s="617">
        <v>1402</v>
      </c>
      <c r="N12" s="617">
        <v>82</v>
      </c>
      <c r="O12" s="620">
        <v>0</v>
      </c>
      <c r="P12" s="636">
        <v>0</v>
      </c>
      <c r="Q12" s="637">
        <v>0</v>
      </c>
      <c r="R12" s="636">
        <v>30010</v>
      </c>
      <c r="S12" s="636">
        <v>0</v>
      </c>
      <c r="T12" s="637">
        <v>0</v>
      </c>
      <c r="U12" s="636">
        <v>0</v>
      </c>
      <c r="V12" s="636">
        <v>64990</v>
      </c>
      <c r="W12" s="622">
        <v>0</v>
      </c>
      <c r="X12" s="638">
        <v>0</v>
      </c>
      <c r="Y12" s="622"/>
      <c r="Z12" s="636">
        <v>0</v>
      </c>
      <c r="AA12" s="624"/>
      <c r="AB12" s="624"/>
      <c r="AC12" s="624"/>
      <c r="AD12" s="624"/>
      <c r="AE12" s="625"/>
      <c r="AF12" s="624"/>
      <c r="AG12" s="624"/>
      <c r="AH12" s="624"/>
      <c r="AI12" s="624"/>
      <c r="AJ12" s="624"/>
      <c r="AK12" s="363">
        <f t="shared" si="0"/>
        <v>95000</v>
      </c>
      <c r="AL12" s="363">
        <f t="shared" si="1"/>
        <v>0</v>
      </c>
      <c r="AM12" s="363">
        <f t="shared" si="2"/>
        <v>0</v>
      </c>
      <c r="AN12" s="363">
        <f t="shared" si="3"/>
        <v>95000</v>
      </c>
      <c r="AO12" s="363">
        <f t="shared" si="4"/>
        <v>0</v>
      </c>
      <c r="AP12" s="363">
        <f t="shared" si="5"/>
        <v>0</v>
      </c>
      <c r="AQ12" s="363">
        <f t="shared" si="6"/>
        <v>0</v>
      </c>
      <c r="AR12" s="363">
        <f t="shared" si="7"/>
        <v>0</v>
      </c>
      <c r="AS12" s="363">
        <f t="shared" si="8"/>
        <v>0</v>
      </c>
      <c r="AT12" s="172" t="s">
        <v>337</v>
      </c>
    </row>
    <row r="13" spans="1:46" ht="24.75" customHeight="1" thickBot="1">
      <c r="A13" s="322">
        <f t="shared" si="9"/>
        <v>8</v>
      </c>
      <c r="B13" s="639">
        <v>1602001531</v>
      </c>
      <c r="C13" s="639" t="s">
        <v>521</v>
      </c>
      <c r="D13" s="639" t="s">
        <v>522</v>
      </c>
      <c r="E13" s="617" t="s">
        <v>523</v>
      </c>
      <c r="F13" s="618" t="s">
        <v>509</v>
      </c>
      <c r="G13" s="618"/>
      <c r="H13" s="618"/>
      <c r="I13" s="618"/>
      <c r="J13" s="619"/>
      <c r="K13" s="617"/>
      <c r="L13" s="617">
        <v>1396</v>
      </c>
      <c r="M13" s="617">
        <v>1402</v>
      </c>
      <c r="N13" s="617">
        <v>99</v>
      </c>
      <c r="O13" s="620">
        <v>0</v>
      </c>
      <c r="P13" s="640">
        <v>0</v>
      </c>
      <c r="Q13" s="640">
        <v>0</v>
      </c>
      <c r="R13" s="640">
        <v>0</v>
      </c>
      <c r="S13" s="640">
        <v>0</v>
      </c>
      <c r="T13" s="640">
        <v>0</v>
      </c>
      <c r="U13" s="640">
        <v>0</v>
      </c>
      <c r="V13" s="640">
        <v>0</v>
      </c>
      <c r="W13" s="622">
        <v>150000</v>
      </c>
      <c r="X13" s="641">
        <v>0</v>
      </c>
      <c r="Y13" s="624"/>
      <c r="Z13" s="640">
        <v>0</v>
      </c>
      <c r="AA13" s="624">
        <v>232300</v>
      </c>
      <c r="AB13" s="624">
        <v>0</v>
      </c>
      <c r="AC13" s="624"/>
      <c r="AD13" s="624"/>
      <c r="AE13" s="625"/>
      <c r="AF13" s="624"/>
      <c r="AG13" s="624"/>
      <c r="AH13" s="624"/>
      <c r="AI13" s="624"/>
      <c r="AJ13" s="624"/>
      <c r="AK13" s="363">
        <f t="shared" si="0"/>
        <v>382300</v>
      </c>
      <c r="AL13" s="363">
        <f t="shared" si="1"/>
        <v>0</v>
      </c>
      <c r="AM13" s="363">
        <f t="shared" si="2"/>
        <v>0</v>
      </c>
      <c r="AN13" s="363">
        <f t="shared" si="3"/>
        <v>382300</v>
      </c>
      <c r="AO13" s="363">
        <f t="shared" si="4"/>
        <v>0</v>
      </c>
      <c r="AP13" s="363">
        <f t="shared" si="5"/>
        <v>0</v>
      </c>
      <c r="AQ13" s="363">
        <f t="shared" si="6"/>
        <v>0</v>
      </c>
      <c r="AR13" s="363">
        <f t="shared" si="7"/>
        <v>0</v>
      </c>
      <c r="AS13" s="363">
        <f t="shared" si="8"/>
        <v>0</v>
      </c>
      <c r="AT13" s="172" t="s">
        <v>325</v>
      </c>
    </row>
    <row r="14" spans="1:46" ht="24.75" customHeight="1" thickBot="1">
      <c r="A14" s="322">
        <f t="shared" si="9"/>
        <v>9</v>
      </c>
      <c r="B14" s="639">
        <v>1805003007</v>
      </c>
      <c r="C14" s="639" t="s">
        <v>524</v>
      </c>
      <c r="D14" s="639" t="s">
        <v>513</v>
      </c>
      <c r="E14" s="617" t="s">
        <v>513</v>
      </c>
      <c r="F14" s="618"/>
      <c r="G14" s="618"/>
      <c r="H14" s="618" t="s">
        <v>509</v>
      </c>
      <c r="I14" s="618"/>
      <c r="J14" s="619"/>
      <c r="K14" s="617"/>
      <c r="L14" s="617">
        <v>1398</v>
      </c>
      <c r="M14" s="617">
        <v>1402</v>
      </c>
      <c r="N14" s="617">
        <v>82</v>
      </c>
      <c r="O14" s="620">
        <v>0</v>
      </c>
      <c r="P14" s="640">
        <v>0</v>
      </c>
      <c r="Q14" s="640">
        <v>0</v>
      </c>
      <c r="R14" s="640">
        <v>0</v>
      </c>
      <c r="S14" s="640">
        <v>0</v>
      </c>
      <c r="T14" s="640">
        <v>59011</v>
      </c>
      <c r="U14" s="640">
        <v>0</v>
      </c>
      <c r="V14" s="640">
        <v>9700</v>
      </c>
      <c r="W14" s="665">
        <v>179991</v>
      </c>
      <c r="X14" s="641">
        <v>0</v>
      </c>
      <c r="Y14" s="624"/>
      <c r="Z14" s="640">
        <v>60000</v>
      </c>
      <c r="AA14" s="624"/>
      <c r="AB14" s="624"/>
      <c r="AC14" s="624"/>
      <c r="AD14" s="624"/>
      <c r="AE14" s="625"/>
      <c r="AF14" s="624"/>
      <c r="AG14" s="624"/>
      <c r="AH14" s="624"/>
      <c r="AI14" s="624"/>
      <c r="AJ14" s="624"/>
      <c r="AK14" s="363">
        <f t="shared" si="0"/>
        <v>189691</v>
      </c>
      <c r="AL14" s="363">
        <f t="shared" si="1"/>
        <v>60000</v>
      </c>
      <c r="AM14" s="363">
        <f t="shared" si="2"/>
        <v>59011</v>
      </c>
      <c r="AN14" s="363">
        <f t="shared" si="3"/>
        <v>189691</v>
      </c>
      <c r="AO14" s="363">
        <f t="shared" si="4"/>
        <v>60000</v>
      </c>
      <c r="AP14" s="363">
        <f t="shared" si="5"/>
        <v>59011</v>
      </c>
      <c r="AQ14" s="363">
        <f t="shared" si="6"/>
        <v>0</v>
      </c>
      <c r="AR14" s="363">
        <f t="shared" si="7"/>
        <v>0</v>
      </c>
      <c r="AS14" s="363">
        <f t="shared" si="8"/>
        <v>0</v>
      </c>
    </row>
    <row r="15" spans="1:46" ht="24.75" customHeight="1" thickBot="1">
      <c r="A15" s="322">
        <f>A14+1</f>
        <v>10</v>
      </c>
      <c r="B15" s="639"/>
      <c r="C15" s="639" t="s">
        <v>525</v>
      </c>
      <c r="D15" s="639" t="s">
        <v>513</v>
      </c>
      <c r="E15" s="617" t="s">
        <v>513</v>
      </c>
      <c r="F15" s="618" t="s">
        <v>509</v>
      </c>
      <c r="G15" s="618" t="s">
        <v>509</v>
      </c>
      <c r="H15" s="618" t="s">
        <v>509</v>
      </c>
      <c r="I15" s="618"/>
      <c r="J15" s="619"/>
      <c r="K15" s="617"/>
      <c r="L15" s="617">
        <v>1380</v>
      </c>
      <c r="M15" s="617">
        <v>1402</v>
      </c>
      <c r="N15" s="617">
        <v>80</v>
      </c>
      <c r="O15" s="620">
        <v>0</v>
      </c>
      <c r="P15" s="640">
        <v>0</v>
      </c>
      <c r="Q15" s="640">
        <v>0</v>
      </c>
      <c r="R15" s="640">
        <v>48610</v>
      </c>
      <c r="S15" s="640">
        <v>0</v>
      </c>
      <c r="T15" s="640">
        <v>0</v>
      </c>
      <c r="U15" s="640">
        <v>0</v>
      </c>
      <c r="V15" s="640">
        <v>0</v>
      </c>
      <c r="W15" s="622">
        <v>0</v>
      </c>
      <c r="X15" s="640">
        <v>120250</v>
      </c>
      <c r="Y15" s="624"/>
      <c r="Z15" s="640">
        <v>43300</v>
      </c>
      <c r="AA15" s="624"/>
      <c r="AB15" s="624"/>
      <c r="AC15" s="624"/>
      <c r="AD15" s="624"/>
      <c r="AE15" s="625"/>
      <c r="AF15" s="624"/>
      <c r="AG15" s="624"/>
      <c r="AH15" s="624"/>
      <c r="AI15" s="624"/>
      <c r="AJ15" s="624"/>
      <c r="AK15" s="363">
        <f t="shared" si="0"/>
        <v>168860</v>
      </c>
      <c r="AL15" s="363">
        <f t="shared" si="1"/>
        <v>43300</v>
      </c>
      <c r="AM15" s="363">
        <f t="shared" si="2"/>
        <v>0</v>
      </c>
      <c r="AN15" s="363">
        <f t="shared" si="3"/>
        <v>168860</v>
      </c>
      <c r="AO15" s="363">
        <f t="shared" si="4"/>
        <v>43300</v>
      </c>
      <c r="AP15" s="363">
        <f t="shared" si="5"/>
        <v>0</v>
      </c>
      <c r="AQ15" s="363">
        <f t="shared" si="6"/>
        <v>0</v>
      </c>
      <c r="AR15" s="363">
        <f t="shared" si="7"/>
        <v>0</v>
      </c>
      <c r="AS15" s="363">
        <f t="shared" si="8"/>
        <v>0</v>
      </c>
    </row>
    <row r="16" spans="1:46" ht="24.75" customHeight="1" thickBot="1">
      <c r="A16" s="322">
        <f t="shared" si="9"/>
        <v>11</v>
      </c>
      <c r="B16" s="639">
        <v>1602001529</v>
      </c>
      <c r="C16" s="639" t="s">
        <v>526</v>
      </c>
      <c r="D16" s="639" t="s">
        <v>527</v>
      </c>
      <c r="E16" s="617" t="s">
        <v>527</v>
      </c>
      <c r="F16" s="618" t="s">
        <v>509</v>
      </c>
      <c r="G16" s="618"/>
      <c r="H16" s="618"/>
      <c r="I16" s="618"/>
      <c r="J16" s="619"/>
      <c r="K16" s="617"/>
      <c r="L16" s="617">
        <v>1397</v>
      </c>
      <c r="M16" s="617">
        <v>1402</v>
      </c>
      <c r="N16" s="617">
        <v>25</v>
      </c>
      <c r="O16" s="620">
        <v>0</v>
      </c>
      <c r="P16" s="640">
        <v>0</v>
      </c>
      <c r="Q16" s="640">
        <v>0</v>
      </c>
      <c r="R16" s="640">
        <v>0</v>
      </c>
      <c r="S16" s="640">
        <v>0</v>
      </c>
      <c r="T16" s="640">
        <v>0</v>
      </c>
      <c r="U16" s="640">
        <v>0</v>
      </c>
      <c r="V16" s="640">
        <v>0</v>
      </c>
      <c r="W16" s="622">
        <v>150000</v>
      </c>
      <c r="X16" s="640">
        <v>0</v>
      </c>
      <c r="Y16" s="624"/>
      <c r="Z16" s="640">
        <v>0</v>
      </c>
      <c r="AA16" s="624"/>
      <c r="AB16" s="624"/>
      <c r="AC16" s="624"/>
      <c r="AD16" s="624"/>
      <c r="AE16" s="625"/>
      <c r="AF16" s="624"/>
      <c r="AG16" s="624"/>
      <c r="AH16" s="624"/>
      <c r="AI16" s="624"/>
      <c r="AJ16" s="624"/>
      <c r="AK16" s="363">
        <f t="shared" si="0"/>
        <v>150000</v>
      </c>
      <c r="AL16" s="363">
        <f t="shared" si="1"/>
        <v>0</v>
      </c>
      <c r="AM16" s="363">
        <f t="shared" si="2"/>
        <v>0</v>
      </c>
      <c r="AN16" s="363">
        <f t="shared" si="3"/>
        <v>150000</v>
      </c>
      <c r="AO16" s="363">
        <f t="shared" si="4"/>
        <v>0</v>
      </c>
      <c r="AP16" s="363">
        <f t="shared" si="5"/>
        <v>0</v>
      </c>
      <c r="AQ16" s="363">
        <f t="shared" si="6"/>
        <v>0</v>
      </c>
      <c r="AR16" s="363">
        <f t="shared" si="7"/>
        <v>0</v>
      </c>
      <c r="AS16" s="363">
        <f t="shared" si="8"/>
        <v>0</v>
      </c>
    </row>
    <row r="17" spans="1:45" ht="24.75" customHeight="1" thickBot="1">
      <c r="A17" s="322">
        <f t="shared" si="9"/>
        <v>12</v>
      </c>
      <c r="B17" s="639"/>
      <c r="C17" s="639" t="s">
        <v>528</v>
      </c>
      <c r="D17" s="639" t="s">
        <v>513</v>
      </c>
      <c r="E17" s="617" t="s">
        <v>529</v>
      </c>
      <c r="F17" s="618" t="s">
        <v>509</v>
      </c>
      <c r="G17" s="618" t="s">
        <v>509</v>
      </c>
      <c r="H17" s="618" t="s">
        <v>509</v>
      </c>
      <c r="I17" s="618"/>
      <c r="J17" s="619"/>
      <c r="K17" s="617"/>
      <c r="L17" s="617">
        <v>1380</v>
      </c>
      <c r="M17" s="617">
        <v>1402</v>
      </c>
      <c r="N17" s="617">
        <v>25</v>
      </c>
      <c r="O17" s="620">
        <v>0</v>
      </c>
      <c r="P17" s="640"/>
      <c r="Q17" s="640"/>
      <c r="R17" s="640">
        <v>0</v>
      </c>
      <c r="S17" s="640"/>
      <c r="T17" s="640">
        <v>0</v>
      </c>
      <c r="U17" s="640"/>
      <c r="V17" s="640">
        <v>0</v>
      </c>
      <c r="W17" s="622">
        <v>0</v>
      </c>
      <c r="X17" s="641"/>
      <c r="Y17" s="624"/>
      <c r="Z17" s="640"/>
      <c r="AA17" s="624"/>
      <c r="AB17" s="624"/>
      <c r="AC17" s="624"/>
      <c r="AD17" s="624"/>
      <c r="AE17" s="625">
        <v>0</v>
      </c>
      <c r="AF17" s="624">
        <v>565792</v>
      </c>
      <c r="AG17" s="624">
        <v>0</v>
      </c>
      <c r="AH17" s="624"/>
      <c r="AI17" s="624"/>
      <c r="AJ17" s="624"/>
      <c r="AK17" s="363">
        <f t="shared" si="0"/>
        <v>565792</v>
      </c>
      <c r="AL17" s="363">
        <f t="shared" si="1"/>
        <v>0</v>
      </c>
      <c r="AM17" s="363">
        <f t="shared" si="2"/>
        <v>0</v>
      </c>
      <c r="AN17" s="363">
        <f t="shared" si="3"/>
        <v>565792</v>
      </c>
      <c r="AO17" s="363">
        <f t="shared" si="4"/>
        <v>0</v>
      </c>
      <c r="AP17" s="363">
        <f t="shared" si="5"/>
        <v>0</v>
      </c>
      <c r="AQ17" s="363">
        <f t="shared" si="6"/>
        <v>0</v>
      </c>
      <c r="AR17" s="363">
        <f t="shared" si="7"/>
        <v>0</v>
      </c>
      <c r="AS17" s="363">
        <f t="shared" si="8"/>
        <v>0</v>
      </c>
    </row>
    <row r="18" spans="1:45" ht="24.75" customHeight="1" thickBot="1">
      <c r="A18" s="322">
        <v>13</v>
      </c>
      <c r="B18" s="639"/>
      <c r="C18" s="639" t="s">
        <v>530</v>
      </c>
      <c r="D18" s="639" t="s">
        <v>513</v>
      </c>
      <c r="E18" s="617" t="s">
        <v>513</v>
      </c>
      <c r="F18" s="618"/>
      <c r="G18" s="618"/>
      <c r="H18" s="618"/>
      <c r="I18" s="618"/>
      <c r="J18" s="619"/>
      <c r="K18" s="617"/>
      <c r="L18" s="617"/>
      <c r="M18" s="617"/>
      <c r="N18" s="617"/>
      <c r="O18" s="620"/>
      <c r="P18" s="640"/>
      <c r="Q18" s="640"/>
      <c r="R18" s="640"/>
      <c r="S18" s="640"/>
      <c r="T18" s="640"/>
      <c r="U18" s="640"/>
      <c r="V18" s="640"/>
      <c r="W18" s="622"/>
      <c r="X18" s="641"/>
      <c r="Y18" s="624"/>
      <c r="Z18" s="640"/>
      <c r="AA18" s="624">
        <v>0</v>
      </c>
      <c r="AB18" s="624">
        <v>80000</v>
      </c>
      <c r="AC18" s="624"/>
      <c r="AD18" s="624"/>
      <c r="AE18" s="625"/>
      <c r="AF18" s="624">
        <v>0</v>
      </c>
      <c r="AG18" s="624"/>
      <c r="AH18" s="624"/>
      <c r="AI18" s="624"/>
      <c r="AJ18" s="624"/>
      <c r="AK18" s="363">
        <f t="shared" si="0"/>
        <v>0</v>
      </c>
      <c r="AL18" s="363">
        <f t="shared" si="1"/>
        <v>0</v>
      </c>
      <c r="AM18" s="363">
        <f t="shared" si="2"/>
        <v>80000</v>
      </c>
      <c r="AN18" s="363">
        <f t="shared" si="3"/>
        <v>0</v>
      </c>
      <c r="AO18" s="363">
        <f t="shared" si="4"/>
        <v>0</v>
      </c>
      <c r="AP18" s="363">
        <f t="shared" si="5"/>
        <v>80000</v>
      </c>
      <c r="AQ18" s="363">
        <f t="shared" si="6"/>
        <v>0</v>
      </c>
      <c r="AR18" s="363">
        <f t="shared" si="7"/>
        <v>0</v>
      </c>
      <c r="AS18" s="363">
        <f t="shared" si="8"/>
        <v>0</v>
      </c>
    </row>
    <row r="19" spans="1:45" ht="24.75" customHeight="1">
      <c r="A19" s="322">
        <v>14</v>
      </c>
      <c r="B19" s="639">
        <v>1602001530</v>
      </c>
      <c r="C19" s="639" t="s">
        <v>531</v>
      </c>
      <c r="D19" s="639" t="s">
        <v>532</v>
      </c>
      <c r="E19" s="617" t="s">
        <v>532</v>
      </c>
      <c r="F19" s="618" t="s">
        <v>509</v>
      </c>
      <c r="G19" s="619"/>
      <c r="H19" s="619"/>
      <c r="I19" s="619"/>
      <c r="J19" s="619"/>
      <c r="K19" s="617"/>
      <c r="L19" s="617">
        <v>1400</v>
      </c>
      <c r="M19" s="617">
        <v>1402</v>
      </c>
      <c r="N19" s="617">
        <v>40</v>
      </c>
      <c r="O19" s="620">
        <v>0</v>
      </c>
      <c r="P19" s="640"/>
      <c r="Q19" s="640">
        <v>0</v>
      </c>
      <c r="R19" s="640">
        <v>0</v>
      </c>
      <c r="S19" s="640">
        <v>0</v>
      </c>
      <c r="T19" s="640">
        <v>0</v>
      </c>
      <c r="U19" s="640">
        <v>0</v>
      </c>
      <c r="V19" s="640">
        <v>0</v>
      </c>
      <c r="W19" s="622">
        <v>150000</v>
      </c>
      <c r="X19" s="641">
        <v>0</v>
      </c>
      <c r="Y19" s="624"/>
      <c r="Z19" s="640">
        <v>0</v>
      </c>
      <c r="AA19" s="624"/>
      <c r="AB19" s="624"/>
      <c r="AC19" s="624"/>
      <c r="AD19" s="624"/>
      <c r="AE19" s="625"/>
      <c r="AF19" s="624">
        <v>147566</v>
      </c>
      <c r="AG19" s="624"/>
      <c r="AH19" s="624"/>
      <c r="AI19" s="624"/>
      <c r="AJ19" s="624"/>
      <c r="AK19" s="363">
        <f t="shared" si="0"/>
        <v>297566</v>
      </c>
      <c r="AL19" s="363">
        <f t="shared" si="1"/>
        <v>0</v>
      </c>
      <c r="AM19" s="363">
        <f t="shared" si="2"/>
        <v>0</v>
      </c>
      <c r="AN19" s="363">
        <f t="shared" si="3"/>
        <v>297566</v>
      </c>
      <c r="AO19" s="363">
        <f t="shared" si="4"/>
        <v>0</v>
      </c>
      <c r="AP19" s="363">
        <f t="shared" si="5"/>
        <v>0</v>
      </c>
      <c r="AQ19" s="363">
        <f t="shared" si="6"/>
        <v>0</v>
      </c>
      <c r="AR19" s="363">
        <f t="shared" si="7"/>
        <v>0</v>
      </c>
      <c r="AS19" s="363">
        <f t="shared" si="8"/>
        <v>0</v>
      </c>
    </row>
    <row r="20" spans="1:45" ht="24.75" hidden="1" customHeight="1">
      <c r="A20" s="322">
        <v>15</v>
      </c>
      <c r="B20" s="617"/>
      <c r="C20" s="617"/>
      <c r="D20" s="617"/>
      <c r="E20" s="617"/>
      <c r="F20" s="618"/>
      <c r="G20" s="619"/>
      <c r="H20" s="619"/>
      <c r="I20" s="619"/>
      <c r="J20" s="619"/>
      <c r="K20" s="617"/>
      <c r="L20" s="617"/>
      <c r="M20" s="617"/>
      <c r="N20" s="617"/>
      <c r="O20" s="617"/>
      <c r="P20" s="617"/>
      <c r="Q20" s="624"/>
      <c r="R20" s="617"/>
      <c r="S20" s="617"/>
      <c r="T20" s="624"/>
      <c r="U20" s="624"/>
      <c r="V20" s="624"/>
      <c r="W20" s="624"/>
      <c r="X20" s="624"/>
      <c r="Y20" s="624"/>
      <c r="Z20" s="624"/>
      <c r="AA20" s="624"/>
      <c r="AB20" s="624"/>
      <c r="AC20" s="624"/>
      <c r="AD20" s="624"/>
      <c r="AE20" s="624"/>
      <c r="AF20" s="624"/>
      <c r="AG20" s="624"/>
      <c r="AH20" s="624"/>
      <c r="AI20" s="624"/>
      <c r="AJ20" s="624"/>
      <c r="AK20" s="363">
        <f t="shared" si="0"/>
        <v>0</v>
      </c>
      <c r="AL20" s="363">
        <f t="shared" si="1"/>
        <v>0</v>
      </c>
      <c r="AM20" s="363">
        <f t="shared" si="2"/>
        <v>0</v>
      </c>
      <c r="AN20" s="363">
        <f t="shared" si="3"/>
        <v>0</v>
      </c>
      <c r="AO20" s="363">
        <f t="shared" si="4"/>
        <v>0</v>
      </c>
      <c r="AP20" s="363">
        <f t="shared" si="5"/>
        <v>0</v>
      </c>
      <c r="AQ20" s="363">
        <f t="shared" si="6"/>
        <v>0</v>
      </c>
      <c r="AR20" s="363">
        <f t="shared" si="7"/>
        <v>0</v>
      </c>
      <c r="AS20" s="363">
        <f t="shared" si="8"/>
        <v>0</v>
      </c>
    </row>
    <row r="21" spans="1:45" ht="24.75" hidden="1" customHeight="1">
      <c r="A21" s="322">
        <v>16</v>
      </c>
      <c r="B21" s="480"/>
      <c r="C21" s="480"/>
      <c r="D21" s="480"/>
      <c r="E21" s="480"/>
      <c r="F21" s="481"/>
      <c r="G21" s="482"/>
      <c r="H21" s="482"/>
      <c r="I21" s="482"/>
      <c r="J21" s="482"/>
      <c r="K21" s="480"/>
      <c r="L21" s="480"/>
      <c r="M21" s="480"/>
      <c r="N21" s="480"/>
      <c r="O21" s="480"/>
      <c r="P21" s="480"/>
      <c r="Q21" s="483"/>
      <c r="R21" s="480"/>
      <c r="S21" s="480"/>
      <c r="T21" s="483"/>
      <c r="U21" s="484"/>
      <c r="V21" s="484"/>
      <c r="W21" s="484"/>
      <c r="X21" s="483"/>
      <c r="Y21" s="484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363">
        <f t="shared" si="0"/>
        <v>0</v>
      </c>
      <c r="AL21" s="363">
        <f t="shared" si="1"/>
        <v>0</v>
      </c>
      <c r="AM21" s="363">
        <f t="shared" si="2"/>
        <v>0</v>
      </c>
      <c r="AN21" s="363">
        <f t="shared" si="3"/>
        <v>0</v>
      </c>
      <c r="AO21" s="363">
        <f t="shared" si="4"/>
        <v>0</v>
      </c>
      <c r="AP21" s="363">
        <f t="shared" si="5"/>
        <v>0</v>
      </c>
      <c r="AQ21" s="363">
        <f t="shared" si="6"/>
        <v>0</v>
      </c>
      <c r="AR21" s="363">
        <f t="shared" si="7"/>
        <v>0</v>
      </c>
      <c r="AS21" s="363">
        <f t="shared" si="8"/>
        <v>0</v>
      </c>
    </row>
    <row r="22" spans="1:45" ht="24.75" hidden="1" customHeight="1">
      <c r="A22" s="322">
        <v>17</v>
      </c>
      <c r="B22" s="480"/>
      <c r="C22" s="480"/>
      <c r="D22" s="480"/>
      <c r="E22" s="480"/>
      <c r="F22" s="481"/>
      <c r="G22" s="482"/>
      <c r="H22" s="482"/>
      <c r="I22" s="482"/>
      <c r="J22" s="482"/>
      <c r="K22" s="480"/>
      <c r="L22" s="480"/>
      <c r="M22" s="480"/>
      <c r="N22" s="480"/>
      <c r="O22" s="480"/>
      <c r="P22" s="480"/>
      <c r="Q22" s="483"/>
      <c r="R22" s="480"/>
      <c r="S22" s="480"/>
      <c r="T22" s="483"/>
      <c r="U22" s="484"/>
      <c r="V22" s="484"/>
      <c r="W22" s="484"/>
      <c r="X22" s="483"/>
      <c r="Y22" s="484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363">
        <f t="shared" si="0"/>
        <v>0</v>
      </c>
      <c r="AL22" s="363">
        <f t="shared" si="1"/>
        <v>0</v>
      </c>
      <c r="AM22" s="363">
        <f t="shared" si="2"/>
        <v>0</v>
      </c>
      <c r="AN22" s="363">
        <f t="shared" si="3"/>
        <v>0</v>
      </c>
      <c r="AO22" s="363">
        <f t="shared" si="4"/>
        <v>0</v>
      </c>
      <c r="AP22" s="363">
        <f t="shared" si="5"/>
        <v>0</v>
      </c>
      <c r="AQ22" s="363">
        <f t="shared" si="6"/>
        <v>0</v>
      </c>
      <c r="AR22" s="363">
        <f t="shared" si="7"/>
        <v>0</v>
      </c>
      <c r="AS22" s="363">
        <f t="shared" si="8"/>
        <v>0</v>
      </c>
    </row>
    <row r="23" spans="1:45" ht="24.75" hidden="1" customHeight="1">
      <c r="A23" s="322">
        <v>18</v>
      </c>
      <c r="B23" s="480"/>
      <c r="C23" s="480"/>
      <c r="D23" s="480"/>
      <c r="E23" s="480"/>
      <c r="F23" s="481"/>
      <c r="G23" s="482"/>
      <c r="H23" s="482"/>
      <c r="I23" s="482"/>
      <c r="J23" s="482"/>
      <c r="K23" s="480"/>
      <c r="L23" s="480"/>
      <c r="M23" s="480"/>
      <c r="N23" s="480"/>
      <c r="O23" s="480"/>
      <c r="P23" s="480"/>
      <c r="Q23" s="483"/>
      <c r="R23" s="480"/>
      <c r="S23" s="480"/>
      <c r="T23" s="483"/>
      <c r="U23" s="484"/>
      <c r="V23" s="484"/>
      <c r="W23" s="484"/>
      <c r="X23" s="483"/>
      <c r="Y23" s="484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363">
        <f t="shared" si="0"/>
        <v>0</v>
      </c>
      <c r="AL23" s="363">
        <f t="shared" si="1"/>
        <v>0</v>
      </c>
      <c r="AM23" s="363">
        <f t="shared" si="2"/>
        <v>0</v>
      </c>
      <c r="AN23" s="363">
        <f t="shared" si="3"/>
        <v>0</v>
      </c>
      <c r="AO23" s="363">
        <f t="shared" si="4"/>
        <v>0</v>
      </c>
      <c r="AP23" s="363">
        <f t="shared" si="5"/>
        <v>0</v>
      </c>
      <c r="AQ23" s="363">
        <f t="shared" si="6"/>
        <v>0</v>
      </c>
      <c r="AR23" s="363">
        <f t="shared" si="7"/>
        <v>0</v>
      </c>
      <c r="AS23" s="363">
        <f t="shared" si="8"/>
        <v>0</v>
      </c>
    </row>
    <row r="24" spans="1:45" ht="24.75" hidden="1" customHeight="1">
      <c r="A24" s="322">
        <v>19</v>
      </c>
      <c r="B24" s="480"/>
      <c r="C24" s="480"/>
      <c r="D24" s="480"/>
      <c r="E24" s="480"/>
      <c r="F24" s="481"/>
      <c r="G24" s="482"/>
      <c r="H24" s="482"/>
      <c r="I24" s="482"/>
      <c r="J24" s="482"/>
      <c r="K24" s="480"/>
      <c r="L24" s="480"/>
      <c r="M24" s="480"/>
      <c r="N24" s="480"/>
      <c r="O24" s="480"/>
      <c r="P24" s="480"/>
      <c r="Q24" s="483"/>
      <c r="R24" s="480"/>
      <c r="S24" s="480"/>
      <c r="T24" s="483"/>
      <c r="U24" s="484"/>
      <c r="V24" s="484"/>
      <c r="W24" s="484"/>
      <c r="X24" s="483"/>
      <c r="Y24" s="484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  <c r="AJ24" s="483"/>
      <c r="AK24" s="363">
        <f t="shared" si="0"/>
        <v>0</v>
      </c>
      <c r="AL24" s="363">
        <f t="shared" si="1"/>
        <v>0</v>
      </c>
      <c r="AM24" s="363">
        <f t="shared" si="2"/>
        <v>0</v>
      </c>
      <c r="AN24" s="363">
        <f t="shared" si="3"/>
        <v>0</v>
      </c>
      <c r="AO24" s="363">
        <f t="shared" si="4"/>
        <v>0</v>
      </c>
      <c r="AP24" s="363">
        <f t="shared" si="5"/>
        <v>0</v>
      </c>
      <c r="AQ24" s="363">
        <f t="shared" si="6"/>
        <v>0</v>
      </c>
      <c r="AR24" s="363">
        <f t="shared" si="7"/>
        <v>0</v>
      </c>
      <c r="AS24" s="363">
        <f t="shared" si="8"/>
        <v>0</v>
      </c>
    </row>
    <row r="25" spans="1:45" ht="24.75" hidden="1" customHeight="1">
      <c r="A25" s="322">
        <v>20</v>
      </c>
      <c r="B25" s="480"/>
      <c r="C25" s="480"/>
      <c r="D25" s="480"/>
      <c r="E25" s="480"/>
      <c r="F25" s="481"/>
      <c r="G25" s="482"/>
      <c r="H25" s="482"/>
      <c r="I25" s="482"/>
      <c r="J25" s="482"/>
      <c r="K25" s="480"/>
      <c r="L25" s="480"/>
      <c r="M25" s="480"/>
      <c r="N25" s="480"/>
      <c r="O25" s="480"/>
      <c r="P25" s="480"/>
      <c r="Q25" s="483"/>
      <c r="R25" s="480"/>
      <c r="S25" s="480"/>
      <c r="T25" s="483"/>
      <c r="U25" s="484"/>
      <c r="V25" s="484"/>
      <c r="W25" s="484"/>
      <c r="X25" s="483"/>
      <c r="Y25" s="484"/>
      <c r="Z25" s="483"/>
      <c r="AA25" s="483"/>
      <c r="AB25" s="483"/>
      <c r="AC25" s="483"/>
      <c r="AD25" s="483"/>
      <c r="AE25" s="483"/>
      <c r="AF25" s="483"/>
      <c r="AG25" s="483"/>
      <c r="AH25" s="483"/>
      <c r="AI25" s="483"/>
      <c r="AJ25" s="483"/>
      <c r="AK25" s="363">
        <f t="shared" si="0"/>
        <v>0</v>
      </c>
      <c r="AL25" s="363">
        <f t="shared" si="1"/>
        <v>0</v>
      </c>
      <c r="AM25" s="363">
        <f t="shared" si="2"/>
        <v>0</v>
      </c>
      <c r="AN25" s="363">
        <f t="shared" si="3"/>
        <v>0</v>
      </c>
      <c r="AO25" s="363">
        <f t="shared" si="4"/>
        <v>0</v>
      </c>
      <c r="AP25" s="363">
        <f t="shared" si="5"/>
        <v>0</v>
      </c>
      <c r="AQ25" s="363">
        <f t="shared" si="6"/>
        <v>0</v>
      </c>
      <c r="AR25" s="363">
        <f t="shared" si="7"/>
        <v>0</v>
      </c>
      <c r="AS25" s="363">
        <f t="shared" si="8"/>
        <v>0</v>
      </c>
    </row>
    <row r="26" spans="1:45" ht="24.75" hidden="1" customHeight="1">
      <c r="A26" s="322">
        <v>21</v>
      </c>
      <c r="B26" s="480"/>
      <c r="C26" s="480"/>
      <c r="D26" s="480"/>
      <c r="E26" s="480"/>
      <c r="F26" s="481"/>
      <c r="G26" s="482"/>
      <c r="H26" s="482"/>
      <c r="I26" s="482"/>
      <c r="J26" s="482"/>
      <c r="K26" s="480"/>
      <c r="L26" s="480"/>
      <c r="M26" s="480"/>
      <c r="N26" s="480"/>
      <c r="O26" s="480"/>
      <c r="P26" s="480"/>
      <c r="Q26" s="483"/>
      <c r="R26" s="480"/>
      <c r="S26" s="480"/>
      <c r="T26" s="483"/>
      <c r="U26" s="484"/>
      <c r="V26" s="484"/>
      <c r="W26" s="484"/>
      <c r="X26" s="483"/>
      <c r="Y26" s="484"/>
      <c r="Z26" s="483"/>
      <c r="AA26" s="483"/>
      <c r="AB26" s="483"/>
      <c r="AC26" s="483"/>
      <c r="AD26" s="483"/>
      <c r="AE26" s="483"/>
      <c r="AF26" s="483"/>
      <c r="AG26" s="483"/>
      <c r="AH26" s="483"/>
      <c r="AI26" s="483"/>
      <c r="AJ26" s="483"/>
      <c r="AK26" s="363">
        <f t="shared" si="0"/>
        <v>0</v>
      </c>
      <c r="AL26" s="363">
        <f t="shared" si="1"/>
        <v>0</v>
      </c>
      <c r="AM26" s="363">
        <f t="shared" si="2"/>
        <v>0</v>
      </c>
      <c r="AN26" s="363">
        <f t="shared" si="3"/>
        <v>0</v>
      </c>
      <c r="AO26" s="363">
        <f t="shared" si="4"/>
        <v>0</v>
      </c>
      <c r="AP26" s="363">
        <f t="shared" si="5"/>
        <v>0</v>
      </c>
      <c r="AQ26" s="363">
        <f t="shared" si="6"/>
        <v>0</v>
      </c>
      <c r="AR26" s="363">
        <f t="shared" si="7"/>
        <v>0</v>
      </c>
      <c r="AS26" s="363">
        <f t="shared" si="8"/>
        <v>0</v>
      </c>
    </row>
    <row r="27" spans="1:45" ht="24.75" hidden="1" customHeight="1">
      <c r="A27" s="322">
        <v>22</v>
      </c>
      <c r="B27" s="480"/>
      <c r="C27" s="480"/>
      <c r="D27" s="480"/>
      <c r="E27" s="480"/>
      <c r="F27" s="481"/>
      <c r="G27" s="482"/>
      <c r="H27" s="482"/>
      <c r="I27" s="482"/>
      <c r="J27" s="482"/>
      <c r="K27" s="480"/>
      <c r="L27" s="480"/>
      <c r="M27" s="480"/>
      <c r="N27" s="480"/>
      <c r="O27" s="480"/>
      <c r="P27" s="480"/>
      <c r="Q27" s="483"/>
      <c r="R27" s="480"/>
      <c r="S27" s="480"/>
      <c r="T27" s="483"/>
      <c r="U27" s="484"/>
      <c r="V27" s="484"/>
      <c r="W27" s="484"/>
      <c r="X27" s="483"/>
      <c r="Y27" s="484"/>
      <c r="Z27" s="483"/>
      <c r="AA27" s="483"/>
      <c r="AB27" s="483"/>
      <c r="AC27" s="483"/>
      <c r="AD27" s="483"/>
      <c r="AE27" s="483"/>
      <c r="AF27" s="483"/>
      <c r="AG27" s="483"/>
      <c r="AH27" s="483"/>
      <c r="AI27" s="483"/>
      <c r="AJ27" s="483"/>
      <c r="AK27" s="363">
        <f t="shared" si="0"/>
        <v>0</v>
      </c>
      <c r="AL27" s="363">
        <f t="shared" si="1"/>
        <v>0</v>
      </c>
      <c r="AM27" s="363">
        <f t="shared" si="2"/>
        <v>0</v>
      </c>
      <c r="AN27" s="363">
        <f t="shared" si="3"/>
        <v>0</v>
      </c>
      <c r="AO27" s="363">
        <f t="shared" si="4"/>
        <v>0</v>
      </c>
      <c r="AP27" s="363">
        <f t="shared" si="5"/>
        <v>0</v>
      </c>
      <c r="AQ27" s="363">
        <f t="shared" si="6"/>
        <v>0</v>
      </c>
      <c r="AR27" s="363">
        <f t="shared" si="7"/>
        <v>0</v>
      </c>
      <c r="AS27" s="363">
        <f t="shared" si="8"/>
        <v>0</v>
      </c>
    </row>
    <row r="28" spans="1:45" ht="24.75" hidden="1" customHeight="1">
      <c r="A28" s="322">
        <v>23</v>
      </c>
      <c r="B28" s="480"/>
      <c r="C28" s="480"/>
      <c r="D28" s="480"/>
      <c r="E28" s="480"/>
      <c r="F28" s="481"/>
      <c r="G28" s="482"/>
      <c r="H28" s="482"/>
      <c r="I28" s="482"/>
      <c r="J28" s="482"/>
      <c r="K28" s="480"/>
      <c r="L28" s="480"/>
      <c r="M28" s="480"/>
      <c r="N28" s="480"/>
      <c r="O28" s="480"/>
      <c r="P28" s="480"/>
      <c r="Q28" s="483"/>
      <c r="R28" s="480"/>
      <c r="S28" s="480"/>
      <c r="T28" s="483"/>
      <c r="U28" s="484"/>
      <c r="V28" s="484"/>
      <c r="W28" s="484"/>
      <c r="X28" s="483"/>
      <c r="Y28" s="484"/>
      <c r="Z28" s="483"/>
      <c r="AA28" s="483"/>
      <c r="AB28" s="483"/>
      <c r="AC28" s="483"/>
      <c r="AD28" s="483"/>
      <c r="AE28" s="483"/>
      <c r="AF28" s="483"/>
      <c r="AG28" s="483"/>
      <c r="AH28" s="483"/>
      <c r="AI28" s="483"/>
      <c r="AJ28" s="483"/>
      <c r="AK28" s="363">
        <f t="shared" si="0"/>
        <v>0</v>
      </c>
      <c r="AL28" s="363">
        <f t="shared" si="1"/>
        <v>0</v>
      </c>
      <c r="AM28" s="363">
        <f t="shared" si="2"/>
        <v>0</v>
      </c>
      <c r="AN28" s="363">
        <f t="shared" si="3"/>
        <v>0</v>
      </c>
      <c r="AO28" s="363">
        <f t="shared" si="4"/>
        <v>0</v>
      </c>
      <c r="AP28" s="363">
        <f t="shared" si="5"/>
        <v>0</v>
      </c>
      <c r="AQ28" s="363">
        <f t="shared" si="6"/>
        <v>0</v>
      </c>
      <c r="AR28" s="363">
        <f t="shared" si="7"/>
        <v>0</v>
      </c>
      <c r="AS28" s="363">
        <f t="shared" si="8"/>
        <v>0</v>
      </c>
    </row>
    <row r="29" spans="1:45" ht="24.75" hidden="1" customHeight="1">
      <c r="A29" s="322">
        <v>24</v>
      </c>
      <c r="B29" s="480"/>
      <c r="C29" s="480"/>
      <c r="D29" s="480"/>
      <c r="E29" s="480"/>
      <c r="F29" s="481"/>
      <c r="G29" s="482"/>
      <c r="H29" s="482"/>
      <c r="I29" s="482"/>
      <c r="J29" s="482"/>
      <c r="K29" s="480"/>
      <c r="L29" s="480"/>
      <c r="M29" s="480"/>
      <c r="N29" s="480"/>
      <c r="O29" s="480"/>
      <c r="P29" s="480"/>
      <c r="Q29" s="483"/>
      <c r="R29" s="480"/>
      <c r="S29" s="480"/>
      <c r="T29" s="483"/>
      <c r="U29" s="484"/>
      <c r="V29" s="484"/>
      <c r="W29" s="484"/>
      <c r="X29" s="483"/>
      <c r="Y29" s="484"/>
      <c r="Z29" s="483"/>
      <c r="AA29" s="483"/>
      <c r="AB29" s="483"/>
      <c r="AC29" s="483"/>
      <c r="AD29" s="483"/>
      <c r="AE29" s="483"/>
      <c r="AF29" s="483"/>
      <c r="AG29" s="483"/>
      <c r="AH29" s="483"/>
      <c r="AI29" s="483"/>
      <c r="AJ29" s="483"/>
      <c r="AK29" s="363">
        <f t="shared" si="0"/>
        <v>0</v>
      </c>
      <c r="AL29" s="363">
        <f t="shared" si="1"/>
        <v>0</v>
      </c>
      <c r="AM29" s="363">
        <f t="shared" si="2"/>
        <v>0</v>
      </c>
      <c r="AN29" s="363">
        <f t="shared" si="3"/>
        <v>0</v>
      </c>
      <c r="AO29" s="363">
        <f t="shared" si="4"/>
        <v>0</v>
      </c>
      <c r="AP29" s="363">
        <f t="shared" si="5"/>
        <v>0</v>
      </c>
      <c r="AQ29" s="363">
        <f t="shared" si="6"/>
        <v>0</v>
      </c>
      <c r="AR29" s="363">
        <f t="shared" si="7"/>
        <v>0</v>
      </c>
      <c r="AS29" s="363">
        <f t="shared" si="8"/>
        <v>0</v>
      </c>
    </row>
    <row r="30" spans="1:45" ht="24.75" hidden="1" customHeight="1">
      <c r="A30" s="322">
        <v>25</v>
      </c>
      <c r="B30" s="480"/>
      <c r="C30" s="480"/>
      <c r="D30" s="480"/>
      <c r="E30" s="480"/>
      <c r="F30" s="481"/>
      <c r="G30" s="482"/>
      <c r="H30" s="482"/>
      <c r="I30" s="482"/>
      <c r="J30" s="482"/>
      <c r="K30" s="480"/>
      <c r="L30" s="480"/>
      <c r="M30" s="480"/>
      <c r="N30" s="480"/>
      <c r="O30" s="480"/>
      <c r="P30" s="480"/>
      <c r="Q30" s="483"/>
      <c r="R30" s="480"/>
      <c r="S30" s="480"/>
      <c r="T30" s="483"/>
      <c r="U30" s="484"/>
      <c r="V30" s="484"/>
      <c r="W30" s="484"/>
      <c r="X30" s="483"/>
      <c r="Y30" s="484"/>
      <c r="Z30" s="483"/>
      <c r="AA30" s="483"/>
      <c r="AB30" s="483"/>
      <c r="AC30" s="483"/>
      <c r="AD30" s="483"/>
      <c r="AE30" s="483"/>
      <c r="AF30" s="483"/>
      <c r="AG30" s="483"/>
      <c r="AH30" s="483"/>
      <c r="AI30" s="483"/>
      <c r="AJ30" s="483"/>
      <c r="AK30" s="363">
        <f t="shared" si="0"/>
        <v>0</v>
      </c>
      <c r="AL30" s="363">
        <f t="shared" si="1"/>
        <v>0</v>
      </c>
      <c r="AM30" s="363">
        <f t="shared" si="2"/>
        <v>0</v>
      </c>
      <c r="AN30" s="363">
        <f t="shared" si="3"/>
        <v>0</v>
      </c>
      <c r="AO30" s="363">
        <f t="shared" si="4"/>
        <v>0</v>
      </c>
      <c r="AP30" s="363">
        <f t="shared" si="5"/>
        <v>0</v>
      </c>
      <c r="AQ30" s="363">
        <f t="shared" si="6"/>
        <v>0</v>
      </c>
      <c r="AR30" s="363">
        <f t="shared" si="7"/>
        <v>0</v>
      </c>
      <c r="AS30" s="363">
        <f t="shared" si="8"/>
        <v>0</v>
      </c>
    </row>
    <row r="31" spans="1:45" ht="24.75" hidden="1" customHeight="1">
      <c r="A31" s="322">
        <v>26</v>
      </c>
      <c r="B31" s="480"/>
      <c r="C31" s="480"/>
      <c r="D31" s="480"/>
      <c r="E31" s="480"/>
      <c r="F31" s="481"/>
      <c r="G31" s="482"/>
      <c r="H31" s="482"/>
      <c r="I31" s="482"/>
      <c r="J31" s="482"/>
      <c r="K31" s="480"/>
      <c r="L31" s="480"/>
      <c r="M31" s="480"/>
      <c r="N31" s="480"/>
      <c r="O31" s="480"/>
      <c r="P31" s="480"/>
      <c r="Q31" s="483"/>
      <c r="R31" s="480"/>
      <c r="S31" s="480"/>
      <c r="T31" s="483"/>
      <c r="U31" s="484"/>
      <c r="V31" s="484"/>
      <c r="W31" s="484"/>
      <c r="X31" s="483"/>
      <c r="Y31" s="484"/>
      <c r="Z31" s="483"/>
      <c r="AA31" s="483"/>
      <c r="AB31" s="483"/>
      <c r="AC31" s="483"/>
      <c r="AD31" s="483"/>
      <c r="AE31" s="483"/>
      <c r="AF31" s="483"/>
      <c r="AG31" s="483"/>
      <c r="AH31" s="483"/>
      <c r="AI31" s="483"/>
      <c r="AJ31" s="483"/>
      <c r="AK31" s="363">
        <f t="shared" si="0"/>
        <v>0</v>
      </c>
      <c r="AL31" s="363">
        <f t="shared" si="1"/>
        <v>0</v>
      </c>
      <c r="AM31" s="363">
        <f t="shared" si="2"/>
        <v>0</v>
      </c>
      <c r="AN31" s="363">
        <f t="shared" si="3"/>
        <v>0</v>
      </c>
      <c r="AO31" s="363">
        <f t="shared" si="4"/>
        <v>0</v>
      </c>
      <c r="AP31" s="363">
        <f t="shared" si="5"/>
        <v>0</v>
      </c>
      <c r="AQ31" s="363">
        <f t="shared" si="6"/>
        <v>0</v>
      </c>
      <c r="AR31" s="363">
        <f t="shared" si="7"/>
        <v>0</v>
      </c>
      <c r="AS31" s="363">
        <f t="shared" si="8"/>
        <v>0</v>
      </c>
    </row>
    <row r="32" spans="1:45" ht="24.75" hidden="1" customHeight="1">
      <c r="A32" s="322">
        <v>27</v>
      </c>
      <c r="B32" s="480"/>
      <c r="C32" s="480"/>
      <c r="D32" s="480"/>
      <c r="E32" s="480"/>
      <c r="F32" s="481"/>
      <c r="G32" s="482"/>
      <c r="H32" s="482"/>
      <c r="I32" s="482"/>
      <c r="J32" s="482"/>
      <c r="K32" s="480"/>
      <c r="L32" s="480"/>
      <c r="M32" s="480"/>
      <c r="N32" s="480"/>
      <c r="O32" s="480"/>
      <c r="P32" s="480"/>
      <c r="Q32" s="483"/>
      <c r="R32" s="480"/>
      <c r="S32" s="480"/>
      <c r="T32" s="483"/>
      <c r="U32" s="484"/>
      <c r="V32" s="484"/>
      <c r="W32" s="484"/>
      <c r="X32" s="483"/>
      <c r="Y32" s="484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363">
        <f t="shared" si="0"/>
        <v>0</v>
      </c>
      <c r="AL32" s="363">
        <f t="shared" si="1"/>
        <v>0</v>
      </c>
      <c r="AM32" s="363">
        <f t="shared" si="2"/>
        <v>0</v>
      </c>
      <c r="AN32" s="363">
        <f t="shared" si="3"/>
        <v>0</v>
      </c>
      <c r="AO32" s="363">
        <f t="shared" si="4"/>
        <v>0</v>
      </c>
      <c r="AP32" s="363">
        <f t="shared" si="5"/>
        <v>0</v>
      </c>
      <c r="AQ32" s="363">
        <f t="shared" si="6"/>
        <v>0</v>
      </c>
      <c r="AR32" s="363">
        <f t="shared" si="7"/>
        <v>0</v>
      </c>
      <c r="AS32" s="363">
        <f t="shared" si="8"/>
        <v>0</v>
      </c>
    </row>
    <row r="33" spans="1:45" ht="24.75" hidden="1" customHeight="1">
      <c r="A33" s="322">
        <v>28</v>
      </c>
      <c r="B33" s="480"/>
      <c r="C33" s="480"/>
      <c r="D33" s="480"/>
      <c r="E33" s="480"/>
      <c r="F33" s="481"/>
      <c r="G33" s="482"/>
      <c r="H33" s="482"/>
      <c r="I33" s="482"/>
      <c r="J33" s="482"/>
      <c r="K33" s="480"/>
      <c r="L33" s="480"/>
      <c r="M33" s="480"/>
      <c r="N33" s="480"/>
      <c r="O33" s="480"/>
      <c r="P33" s="480"/>
      <c r="Q33" s="483"/>
      <c r="R33" s="480"/>
      <c r="S33" s="480"/>
      <c r="T33" s="483"/>
      <c r="U33" s="484"/>
      <c r="V33" s="484"/>
      <c r="W33" s="484"/>
      <c r="X33" s="483"/>
      <c r="Y33" s="484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363">
        <f t="shared" si="0"/>
        <v>0</v>
      </c>
      <c r="AL33" s="363">
        <f t="shared" si="1"/>
        <v>0</v>
      </c>
      <c r="AM33" s="363">
        <f t="shared" si="2"/>
        <v>0</v>
      </c>
      <c r="AN33" s="363">
        <f t="shared" si="3"/>
        <v>0</v>
      </c>
      <c r="AO33" s="363">
        <f t="shared" si="4"/>
        <v>0</v>
      </c>
      <c r="AP33" s="363">
        <f t="shared" si="5"/>
        <v>0</v>
      </c>
      <c r="AQ33" s="363">
        <f t="shared" si="6"/>
        <v>0</v>
      </c>
      <c r="AR33" s="363">
        <f t="shared" si="7"/>
        <v>0</v>
      </c>
      <c r="AS33" s="363">
        <f t="shared" si="8"/>
        <v>0</v>
      </c>
    </row>
    <row r="34" spans="1:45" ht="24.75" hidden="1" customHeight="1">
      <c r="A34" s="322">
        <v>29</v>
      </c>
      <c r="B34" s="480"/>
      <c r="C34" s="480"/>
      <c r="D34" s="480"/>
      <c r="E34" s="480"/>
      <c r="F34" s="481"/>
      <c r="G34" s="482"/>
      <c r="H34" s="482"/>
      <c r="I34" s="482"/>
      <c r="J34" s="482"/>
      <c r="K34" s="480"/>
      <c r="L34" s="480"/>
      <c r="M34" s="480"/>
      <c r="N34" s="480"/>
      <c r="O34" s="480"/>
      <c r="P34" s="480"/>
      <c r="Q34" s="483"/>
      <c r="R34" s="480"/>
      <c r="S34" s="480"/>
      <c r="T34" s="483"/>
      <c r="U34" s="484"/>
      <c r="V34" s="484"/>
      <c r="W34" s="484"/>
      <c r="X34" s="483"/>
      <c r="Y34" s="484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363">
        <f t="shared" si="0"/>
        <v>0</v>
      </c>
      <c r="AL34" s="363">
        <f t="shared" si="1"/>
        <v>0</v>
      </c>
      <c r="AM34" s="363">
        <f t="shared" si="2"/>
        <v>0</v>
      </c>
      <c r="AN34" s="363">
        <f t="shared" si="3"/>
        <v>0</v>
      </c>
      <c r="AO34" s="363">
        <f t="shared" si="4"/>
        <v>0</v>
      </c>
      <c r="AP34" s="363">
        <f t="shared" si="5"/>
        <v>0</v>
      </c>
      <c r="AQ34" s="363">
        <f t="shared" si="6"/>
        <v>0</v>
      </c>
      <c r="AR34" s="363">
        <f t="shared" si="7"/>
        <v>0</v>
      </c>
      <c r="AS34" s="363">
        <f t="shared" si="8"/>
        <v>0</v>
      </c>
    </row>
    <row r="35" spans="1:45" ht="24.75" hidden="1" customHeight="1">
      <c r="A35" s="322">
        <v>30</v>
      </c>
      <c r="B35" s="480"/>
      <c r="C35" s="480"/>
      <c r="D35" s="480"/>
      <c r="E35" s="480"/>
      <c r="F35" s="481"/>
      <c r="G35" s="482"/>
      <c r="H35" s="482"/>
      <c r="I35" s="482"/>
      <c r="J35" s="482"/>
      <c r="K35" s="480"/>
      <c r="L35" s="480"/>
      <c r="M35" s="480"/>
      <c r="N35" s="480"/>
      <c r="O35" s="480"/>
      <c r="P35" s="480"/>
      <c r="Q35" s="483"/>
      <c r="R35" s="480"/>
      <c r="S35" s="480"/>
      <c r="T35" s="483"/>
      <c r="U35" s="484"/>
      <c r="V35" s="484"/>
      <c r="W35" s="484"/>
      <c r="X35" s="483"/>
      <c r="Y35" s="484"/>
      <c r="Z35" s="483"/>
      <c r="AA35" s="483"/>
      <c r="AB35" s="483"/>
      <c r="AC35" s="483"/>
      <c r="AD35" s="483"/>
      <c r="AE35" s="483"/>
      <c r="AF35" s="483"/>
      <c r="AG35" s="483"/>
      <c r="AH35" s="483"/>
      <c r="AI35" s="483"/>
      <c r="AJ35" s="483"/>
      <c r="AK35" s="363">
        <f t="shared" si="0"/>
        <v>0</v>
      </c>
      <c r="AL35" s="363">
        <f t="shared" si="1"/>
        <v>0</v>
      </c>
      <c r="AM35" s="363">
        <f t="shared" si="2"/>
        <v>0</v>
      </c>
      <c r="AN35" s="363">
        <f t="shared" si="3"/>
        <v>0</v>
      </c>
      <c r="AO35" s="363">
        <f t="shared" si="4"/>
        <v>0</v>
      </c>
      <c r="AP35" s="363">
        <f t="shared" si="5"/>
        <v>0</v>
      </c>
      <c r="AQ35" s="363">
        <f t="shared" si="6"/>
        <v>0</v>
      </c>
      <c r="AR35" s="363">
        <f t="shared" si="7"/>
        <v>0</v>
      </c>
      <c r="AS35" s="363">
        <f t="shared" si="8"/>
        <v>0</v>
      </c>
    </row>
    <row r="36" spans="1:45" ht="24.75" hidden="1" customHeight="1">
      <c r="A36" s="322">
        <v>31</v>
      </c>
      <c r="B36" s="480"/>
      <c r="C36" s="480"/>
      <c r="D36" s="480"/>
      <c r="E36" s="480"/>
      <c r="F36" s="481"/>
      <c r="G36" s="482"/>
      <c r="H36" s="482"/>
      <c r="I36" s="482"/>
      <c r="J36" s="482"/>
      <c r="K36" s="480"/>
      <c r="L36" s="480"/>
      <c r="M36" s="480"/>
      <c r="N36" s="480"/>
      <c r="O36" s="480"/>
      <c r="P36" s="480"/>
      <c r="Q36" s="483"/>
      <c r="R36" s="480"/>
      <c r="S36" s="480"/>
      <c r="T36" s="483"/>
      <c r="U36" s="484"/>
      <c r="V36" s="484"/>
      <c r="W36" s="484"/>
      <c r="X36" s="483"/>
      <c r="Y36" s="484"/>
      <c r="Z36" s="483"/>
      <c r="AA36" s="483"/>
      <c r="AB36" s="483"/>
      <c r="AC36" s="483"/>
      <c r="AD36" s="483"/>
      <c r="AE36" s="483"/>
      <c r="AF36" s="483"/>
      <c r="AG36" s="483"/>
      <c r="AH36" s="483"/>
      <c r="AI36" s="483"/>
      <c r="AJ36" s="483"/>
      <c r="AK36" s="363">
        <f t="shared" si="0"/>
        <v>0</v>
      </c>
      <c r="AL36" s="363">
        <f t="shared" si="1"/>
        <v>0</v>
      </c>
      <c r="AM36" s="363">
        <f t="shared" si="2"/>
        <v>0</v>
      </c>
      <c r="AN36" s="363">
        <f t="shared" si="3"/>
        <v>0</v>
      </c>
      <c r="AO36" s="363">
        <f t="shared" si="4"/>
        <v>0</v>
      </c>
      <c r="AP36" s="363">
        <f t="shared" si="5"/>
        <v>0</v>
      </c>
      <c r="AQ36" s="363">
        <f t="shared" si="6"/>
        <v>0</v>
      </c>
      <c r="AR36" s="363">
        <f t="shared" si="7"/>
        <v>0</v>
      </c>
      <c r="AS36" s="363">
        <f t="shared" si="8"/>
        <v>0</v>
      </c>
    </row>
    <row r="37" spans="1:45" ht="24.75" hidden="1" customHeight="1">
      <c r="A37" s="322">
        <v>32</v>
      </c>
      <c r="B37" s="480"/>
      <c r="C37" s="480"/>
      <c r="D37" s="480"/>
      <c r="E37" s="480"/>
      <c r="F37" s="481"/>
      <c r="G37" s="482"/>
      <c r="H37" s="482"/>
      <c r="I37" s="482"/>
      <c r="J37" s="482"/>
      <c r="K37" s="480"/>
      <c r="L37" s="480"/>
      <c r="M37" s="480"/>
      <c r="N37" s="480"/>
      <c r="O37" s="480"/>
      <c r="P37" s="480"/>
      <c r="Q37" s="483"/>
      <c r="R37" s="480"/>
      <c r="S37" s="480"/>
      <c r="T37" s="483"/>
      <c r="U37" s="484"/>
      <c r="V37" s="484"/>
      <c r="W37" s="484"/>
      <c r="X37" s="483"/>
      <c r="Y37" s="484"/>
      <c r="Z37" s="483"/>
      <c r="AA37" s="483"/>
      <c r="AB37" s="483"/>
      <c r="AC37" s="483"/>
      <c r="AD37" s="483"/>
      <c r="AE37" s="483"/>
      <c r="AF37" s="483"/>
      <c r="AG37" s="483"/>
      <c r="AH37" s="483"/>
      <c r="AI37" s="483"/>
      <c r="AJ37" s="483"/>
      <c r="AK37" s="363">
        <f t="shared" si="0"/>
        <v>0</v>
      </c>
      <c r="AL37" s="363">
        <f t="shared" si="1"/>
        <v>0</v>
      </c>
      <c r="AM37" s="363">
        <f t="shared" si="2"/>
        <v>0</v>
      </c>
      <c r="AN37" s="363">
        <f t="shared" si="3"/>
        <v>0</v>
      </c>
      <c r="AO37" s="363">
        <f t="shared" si="4"/>
        <v>0</v>
      </c>
      <c r="AP37" s="363">
        <f t="shared" si="5"/>
        <v>0</v>
      </c>
      <c r="AQ37" s="363">
        <f t="shared" si="6"/>
        <v>0</v>
      </c>
      <c r="AR37" s="363">
        <f t="shared" si="7"/>
        <v>0</v>
      </c>
      <c r="AS37" s="363">
        <f t="shared" si="8"/>
        <v>0</v>
      </c>
    </row>
    <row r="38" spans="1:45" ht="24.75" hidden="1" customHeight="1">
      <c r="A38" s="322">
        <v>33</v>
      </c>
      <c r="B38" s="480"/>
      <c r="C38" s="480"/>
      <c r="D38" s="480"/>
      <c r="E38" s="480"/>
      <c r="F38" s="481"/>
      <c r="G38" s="482"/>
      <c r="H38" s="482"/>
      <c r="I38" s="482"/>
      <c r="J38" s="482"/>
      <c r="K38" s="480"/>
      <c r="L38" s="480"/>
      <c r="M38" s="480"/>
      <c r="N38" s="480"/>
      <c r="O38" s="480"/>
      <c r="P38" s="480"/>
      <c r="Q38" s="483"/>
      <c r="R38" s="480"/>
      <c r="S38" s="480"/>
      <c r="T38" s="483"/>
      <c r="U38" s="484"/>
      <c r="V38" s="484"/>
      <c r="W38" s="484"/>
      <c r="X38" s="483"/>
      <c r="Y38" s="484"/>
      <c r="Z38" s="483"/>
      <c r="AA38" s="483"/>
      <c r="AB38" s="483"/>
      <c r="AC38" s="483"/>
      <c r="AD38" s="483"/>
      <c r="AE38" s="483"/>
      <c r="AF38" s="483"/>
      <c r="AG38" s="483"/>
      <c r="AH38" s="483"/>
      <c r="AI38" s="483"/>
      <c r="AJ38" s="483"/>
      <c r="AK38" s="363">
        <f t="shared" si="0"/>
        <v>0</v>
      </c>
      <c r="AL38" s="363">
        <f t="shared" si="1"/>
        <v>0</v>
      </c>
      <c r="AM38" s="363">
        <f t="shared" si="2"/>
        <v>0</v>
      </c>
      <c r="AN38" s="363">
        <f t="shared" si="3"/>
        <v>0</v>
      </c>
      <c r="AO38" s="363">
        <f t="shared" si="4"/>
        <v>0</v>
      </c>
      <c r="AP38" s="363">
        <f t="shared" si="5"/>
        <v>0</v>
      </c>
      <c r="AQ38" s="363">
        <f t="shared" si="6"/>
        <v>0</v>
      </c>
      <c r="AR38" s="363">
        <f t="shared" si="7"/>
        <v>0</v>
      </c>
      <c r="AS38" s="363">
        <f t="shared" si="8"/>
        <v>0</v>
      </c>
    </row>
    <row r="39" spans="1:45" ht="24.75" hidden="1" customHeight="1">
      <c r="A39" s="322">
        <v>34</v>
      </c>
      <c r="B39" s="480"/>
      <c r="C39" s="480"/>
      <c r="D39" s="480"/>
      <c r="E39" s="480"/>
      <c r="F39" s="481"/>
      <c r="G39" s="482"/>
      <c r="H39" s="482"/>
      <c r="I39" s="482"/>
      <c r="J39" s="482"/>
      <c r="K39" s="480"/>
      <c r="L39" s="480"/>
      <c r="M39" s="480"/>
      <c r="N39" s="480"/>
      <c r="O39" s="480"/>
      <c r="P39" s="480"/>
      <c r="Q39" s="483"/>
      <c r="R39" s="480"/>
      <c r="S39" s="480"/>
      <c r="T39" s="483"/>
      <c r="U39" s="484"/>
      <c r="V39" s="484"/>
      <c r="W39" s="484"/>
      <c r="X39" s="483"/>
      <c r="Y39" s="484"/>
      <c r="Z39" s="483"/>
      <c r="AA39" s="483"/>
      <c r="AB39" s="483"/>
      <c r="AC39" s="483"/>
      <c r="AD39" s="483"/>
      <c r="AE39" s="483"/>
      <c r="AF39" s="483"/>
      <c r="AG39" s="483"/>
      <c r="AH39" s="483"/>
      <c r="AI39" s="483"/>
      <c r="AJ39" s="483"/>
      <c r="AK39" s="363">
        <f t="shared" si="0"/>
        <v>0</v>
      </c>
      <c r="AL39" s="363">
        <f t="shared" si="1"/>
        <v>0</v>
      </c>
      <c r="AM39" s="363">
        <f t="shared" si="2"/>
        <v>0</v>
      </c>
      <c r="AN39" s="363">
        <f t="shared" si="3"/>
        <v>0</v>
      </c>
      <c r="AO39" s="363">
        <f t="shared" si="4"/>
        <v>0</v>
      </c>
      <c r="AP39" s="363">
        <f t="shared" si="5"/>
        <v>0</v>
      </c>
      <c r="AQ39" s="363">
        <f t="shared" si="6"/>
        <v>0</v>
      </c>
      <c r="AR39" s="363">
        <f t="shared" si="7"/>
        <v>0</v>
      </c>
      <c r="AS39" s="363">
        <f t="shared" si="8"/>
        <v>0</v>
      </c>
    </row>
    <row r="40" spans="1:45" ht="24.75" hidden="1" customHeight="1">
      <c r="A40" s="322">
        <v>35</v>
      </c>
      <c r="B40" s="480"/>
      <c r="C40" s="485"/>
      <c r="D40" s="480"/>
      <c r="E40" s="480"/>
      <c r="F40" s="481"/>
      <c r="G40" s="482"/>
      <c r="H40" s="482"/>
      <c r="I40" s="482"/>
      <c r="J40" s="482"/>
      <c r="K40" s="480"/>
      <c r="L40" s="480"/>
      <c r="M40" s="480"/>
      <c r="N40" s="480"/>
      <c r="O40" s="480"/>
      <c r="P40" s="480"/>
      <c r="Q40" s="483"/>
      <c r="R40" s="480"/>
      <c r="S40" s="480"/>
      <c r="T40" s="483"/>
      <c r="U40" s="484"/>
      <c r="V40" s="484"/>
      <c r="W40" s="484"/>
      <c r="X40" s="483"/>
      <c r="Y40" s="484"/>
      <c r="Z40" s="483"/>
      <c r="AA40" s="483"/>
      <c r="AB40" s="483"/>
      <c r="AC40" s="483"/>
      <c r="AD40" s="483"/>
      <c r="AE40" s="483"/>
      <c r="AF40" s="483"/>
      <c r="AG40" s="483"/>
      <c r="AH40" s="483"/>
      <c r="AI40" s="483"/>
      <c r="AJ40" s="483"/>
      <c r="AK40" s="363">
        <f t="shared" si="0"/>
        <v>0</v>
      </c>
      <c r="AL40" s="363">
        <f t="shared" si="1"/>
        <v>0</v>
      </c>
      <c r="AM40" s="363">
        <f t="shared" si="2"/>
        <v>0</v>
      </c>
      <c r="AN40" s="363">
        <f t="shared" si="3"/>
        <v>0</v>
      </c>
      <c r="AO40" s="363">
        <f t="shared" si="4"/>
        <v>0</v>
      </c>
      <c r="AP40" s="363">
        <f t="shared" si="5"/>
        <v>0</v>
      </c>
      <c r="AQ40" s="363">
        <f t="shared" si="6"/>
        <v>0</v>
      </c>
      <c r="AR40" s="363">
        <f t="shared" si="7"/>
        <v>0</v>
      </c>
      <c r="AS40" s="363">
        <f t="shared" si="8"/>
        <v>0</v>
      </c>
    </row>
    <row r="41" spans="1:45" ht="24.75" hidden="1" customHeight="1">
      <c r="A41" s="322">
        <v>36</v>
      </c>
      <c r="B41" s="480"/>
      <c r="C41" s="480"/>
      <c r="D41" s="480"/>
      <c r="E41" s="480"/>
      <c r="F41" s="481"/>
      <c r="G41" s="482"/>
      <c r="H41" s="482"/>
      <c r="I41" s="482"/>
      <c r="J41" s="482"/>
      <c r="K41" s="480"/>
      <c r="L41" s="480"/>
      <c r="M41" s="480"/>
      <c r="N41" s="480"/>
      <c r="O41" s="480"/>
      <c r="P41" s="480"/>
      <c r="Q41" s="483"/>
      <c r="R41" s="480"/>
      <c r="S41" s="480"/>
      <c r="T41" s="483"/>
      <c r="U41" s="484"/>
      <c r="V41" s="484"/>
      <c r="W41" s="484"/>
      <c r="X41" s="483"/>
      <c r="Y41" s="484"/>
      <c r="Z41" s="483"/>
      <c r="AA41" s="483"/>
      <c r="AB41" s="483"/>
      <c r="AC41" s="483"/>
      <c r="AD41" s="483"/>
      <c r="AE41" s="483"/>
      <c r="AF41" s="483"/>
      <c r="AG41" s="483"/>
      <c r="AH41" s="483"/>
      <c r="AI41" s="483"/>
      <c r="AJ41" s="483"/>
      <c r="AK41" s="363">
        <f t="shared" si="0"/>
        <v>0</v>
      </c>
      <c r="AL41" s="363">
        <f t="shared" si="1"/>
        <v>0</v>
      </c>
      <c r="AM41" s="363">
        <f t="shared" si="2"/>
        <v>0</v>
      </c>
      <c r="AN41" s="363">
        <f t="shared" si="3"/>
        <v>0</v>
      </c>
      <c r="AO41" s="363">
        <f t="shared" si="4"/>
        <v>0</v>
      </c>
      <c r="AP41" s="363">
        <f t="shared" si="5"/>
        <v>0</v>
      </c>
      <c r="AQ41" s="363">
        <f t="shared" si="6"/>
        <v>0</v>
      </c>
      <c r="AR41" s="363">
        <f t="shared" si="7"/>
        <v>0</v>
      </c>
      <c r="AS41" s="363">
        <f t="shared" si="8"/>
        <v>0</v>
      </c>
    </row>
    <row r="42" spans="1:45" ht="24.75" hidden="1" customHeight="1">
      <c r="A42" s="322">
        <v>37</v>
      </c>
      <c r="B42" s="480"/>
      <c r="C42" s="480"/>
      <c r="D42" s="480"/>
      <c r="E42" s="480"/>
      <c r="F42" s="481"/>
      <c r="G42" s="482"/>
      <c r="H42" s="482"/>
      <c r="I42" s="482"/>
      <c r="J42" s="482"/>
      <c r="K42" s="480"/>
      <c r="L42" s="480"/>
      <c r="M42" s="480"/>
      <c r="N42" s="480"/>
      <c r="O42" s="480"/>
      <c r="P42" s="480"/>
      <c r="Q42" s="483"/>
      <c r="R42" s="480"/>
      <c r="S42" s="480"/>
      <c r="T42" s="483"/>
      <c r="U42" s="484"/>
      <c r="V42" s="484"/>
      <c r="W42" s="484"/>
      <c r="X42" s="483"/>
      <c r="Y42" s="484"/>
      <c r="Z42" s="483"/>
      <c r="AA42" s="483"/>
      <c r="AB42" s="483"/>
      <c r="AC42" s="483"/>
      <c r="AD42" s="483"/>
      <c r="AE42" s="483"/>
      <c r="AF42" s="483"/>
      <c r="AG42" s="483"/>
      <c r="AH42" s="483"/>
      <c r="AI42" s="483"/>
      <c r="AJ42" s="483"/>
      <c r="AK42" s="363">
        <f t="shared" si="0"/>
        <v>0</v>
      </c>
      <c r="AL42" s="363">
        <f t="shared" si="1"/>
        <v>0</v>
      </c>
      <c r="AM42" s="363">
        <f t="shared" si="2"/>
        <v>0</v>
      </c>
      <c r="AN42" s="363">
        <f t="shared" si="3"/>
        <v>0</v>
      </c>
      <c r="AO42" s="363">
        <f t="shared" si="4"/>
        <v>0</v>
      </c>
      <c r="AP42" s="363">
        <f t="shared" si="5"/>
        <v>0</v>
      </c>
      <c r="AQ42" s="363">
        <f t="shared" si="6"/>
        <v>0</v>
      </c>
      <c r="AR42" s="363">
        <f t="shared" si="7"/>
        <v>0</v>
      </c>
      <c r="AS42" s="363">
        <f t="shared" si="8"/>
        <v>0</v>
      </c>
    </row>
    <row r="43" spans="1:45" ht="24.75" hidden="1" customHeight="1">
      <c r="A43" s="322">
        <v>38</v>
      </c>
      <c r="B43" s="480"/>
      <c r="C43" s="480"/>
      <c r="D43" s="480"/>
      <c r="E43" s="480"/>
      <c r="F43" s="481"/>
      <c r="G43" s="486"/>
      <c r="H43" s="486"/>
      <c r="I43" s="486"/>
      <c r="J43" s="482"/>
      <c r="K43" s="480"/>
      <c r="L43" s="480"/>
      <c r="M43" s="480"/>
      <c r="N43" s="480"/>
      <c r="O43" s="480"/>
      <c r="P43" s="480"/>
      <c r="Q43" s="483"/>
      <c r="R43" s="480"/>
      <c r="S43" s="480"/>
      <c r="T43" s="483"/>
      <c r="U43" s="484"/>
      <c r="V43" s="484"/>
      <c r="W43" s="484"/>
      <c r="X43" s="483"/>
      <c r="Y43" s="484"/>
      <c r="Z43" s="483"/>
      <c r="AA43" s="483"/>
      <c r="AB43" s="483"/>
      <c r="AC43" s="483"/>
      <c r="AD43" s="483"/>
      <c r="AE43" s="483"/>
      <c r="AF43" s="483"/>
      <c r="AG43" s="483"/>
      <c r="AH43" s="483"/>
      <c r="AI43" s="483"/>
      <c r="AJ43" s="483"/>
      <c r="AK43" s="363">
        <f t="shared" si="0"/>
        <v>0</v>
      </c>
      <c r="AL43" s="363">
        <f t="shared" si="1"/>
        <v>0</v>
      </c>
      <c r="AM43" s="363">
        <f t="shared" si="2"/>
        <v>0</v>
      </c>
      <c r="AN43" s="363">
        <f t="shared" si="3"/>
        <v>0</v>
      </c>
      <c r="AO43" s="363">
        <f t="shared" si="4"/>
        <v>0</v>
      </c>
      <c r="AP43" s="363">
        <f t="shared" si="5"/>
        <v>0</v>
      </c>
      <c r="AQ43" s="363">
        <f t="shared" si="6"/>
        <v>0</v>
      </c>
      <c r="AR43" s="363">
        <f t="shared" si="7"/>
        <v>0</v>
      </c>
      <c r="AS43" s="363">
        <f t="shared" si="8"/>
        <v>0</v>
      </c>
    </row>
    <row r="44" spans="1:45" ht="24.75" hidden="1" customHeight="1">
      <c r="A44" s="322">
        <v>39</v>
      </c>
      <c r="B44" s="480"/>
      <c r="C44" s="480"/>
      <c r="D44" s="480"/>
      <c r="E44" s="480"/>
      <c r="F44" s="481"/>
      <c r="G44" s="482"/>
      <c r="H44" s="482"/>
      <c r="I44" s="482"/>
      <c r="J44" s="482"/>
      <c r="K44" s="480"/>
      <c r="L44" s="480"/>
      <c r="M44" s="480"/>
      <c r="N44" s="480"/>
      <c r="O44" s="480"/>
      <c r="P44" s="480"/>
      <c r="Q44" s="483"/>
      <c r="R44" s="480"/>
      <c r="S44" s="480"/>
      <c r="T44" s="483"/>
      <c r="U44" s="484"/>
      <c r="V44" s="484"/>
      <c r="W44" s="484"/>
      <c r="X44" s="483"/>
      <c r="Y44" s="484"/>
      <c r="Z44" s="483"/>
      <c r="AA44" s="483"/>
      <c r="AB44" s="483"/>
      <c r="AC44" s="483"/>
      <c r="AD44" s="483"/>
      <c r="AE44" s="483"/>
      <c r="AF44" s="483"/>
      <c r="AG44" s="483"/>
      <c r="AH44" s="483"/>
      <c r="AI44" s="483"/>
      <c r="AJ44" s="483"/>
      <c r="AK44" s="363">
        <f t="shared" si="0"/>
        <v>0</v>
      </c>
      <c r="AL44" s="363">
        <f t="shared" si="1"/>
        <v>0</v>
      </c>
      <c r="AM44" s="363">
        <f t="shared" si="2"/>
        <v>0</v>
      </c>
      <c r="AN44" s="363">
        <f t="shared" si="3"/>
        <v>0</v>
      </c>
      <c r="AO44" s="363">
        <f t="shared" si="4"/>
        <v>0</v>
      </c>
      <c r="AP44" s="363">
        <f t="shared" si="5"/>
        <v>0</v>
      </c>
      <c r="AQ44" s="363">
        <f t="shared" si="6"/>
        <v>0</v>
      </c>
      <c r="AR44" s="363">
        <f t="shared" si="7"/>
        <v>0</v>
      </c>
      <c r="AS44" s="363">
        <f t="shared" si="8"/>
        <v>0</v>
      </c>
    </row>
    <row r="45" spans="1:45" ht="24.75" hidden="1" customHeight="1">
      <c r="A45" s="322">
        <f t="shared" si="9"/>
        <v>40</v>
      </c>
      <c r="B45" s="480"/>
      <c r="C45" s="480"/>
      <c r="D45" s="480"/>
      <c r="E45" s="480"/>
      <c r="F45" s="481"/>
      <c r="G45" s="482"/>
      <c r="H45" s="482"/>
      <c r="I45" s="482"/>
      <c r="J45" s="482"/>
      <c r="K45" s="480"/>
      <c r="L45" s="480"/>
      <c r="M45" s="480"/>
      <c r="N45" s="480"/>
      <c r="O45" s="480"/>
      <c r="P45" s="480"/>
      <c r="Q45" s="483"/>
      <c r="R45" s="480"/>
      <c r="S45" s="480"/>
      <c r="T45" s="483"/>
      <c r="U45" s="484"/>
      <c r="V45" s="484"/>
      <c r="W45" s="484"/>
      <c r="X45" s="483"/>
      <c r="Y45" s="484"/>
      <c r="Z45" s="483"/>
      <c r="AA45" s="483"/>
      <c r="AB45" s="483"/>
      <c r="AC45" s="483"/>
      <c r="AD45" s="483"/>
      <c r="AE45" s="483"/>
      <c r="AF45" s="483"/>
      <c r="AG45" s="483"/>
      <c r="AH45" s="483"/>
      <c r="AI45" s="483"/>
      <c r="AJ45" s="483"/>
      <c r="AK45" s="363">
        <f t="shared" si="0"/>
        <v>0</v>
      </c>
      <c r="AL45" s="363">
        <f t="shared" si="1"/>
        <v>0</v>
      </c>
      <c r="AM45" s="363">
        <f t="shared" si="2"/>
        <v>0</v>
      </c>
      <c r="AN45" s="363">
        <f t="shared" si="3"/>
        <v>0</v>
      </c>
      <c r="AO45" s="363">
        <f t="shared" si="4"/>
        <v>0</v>
      </c>
      <c r="AP45" s="363">
        <f t="shared" si="5"/>
        <v>0</v>
      </c>
      <c r="AQ45" s="363">
        <f t="shared" si="6"/>
        <v>0</v>
      </c>
      <c r="AR45" s="363">
        <f t="shared" si="7"/>
        <v>0</v>
      </c>
      <c r="AS45" s="363">
        <f t="shared" si="8"/>
        <v>0</v>
      </c>
    </row>
    <row r="46" spans="1:45" ht="24.75" hidden="1" customHeight="1">
      <c r="A46" s="322">
        <f t="shared" si="9"/>
        <v>41</v>
      </c>
      <c r="B46" s="480"/>
      <c r="C46" s="480"/>
      <c r="D46" s="480"/>
      <c r="E46" s="480"/>
      <c r="F46" s="481"/>
      <c r="G46" s="482"/>
      <c r="H46" s="482"/>
      <c r="I46" s="482"/>
      <c r="J46" s="482"/>
      <c r="K46" s="480"/>
      <c r="L46" s="480"/>
      <c r="M46" s="480"/>
      <c r="N46" s="480"/>
      <c r="O46" s="480"/>
      <c r="P46" s="480"/>
      <c r="Q46" s="483"/>
      <c r="R46" s="480"/>
      <c r="S46" s="480"/>
      <c r="T46" s="483"/>
      <c r="U46" s="484"/>
      <c r="V46" s="484"/>
      <c r="W46" s="484"/>
      <c r="X46" s="483"/>
      <c r="Y46" s="484"/>
      <c r="Z46" s="483"/>
      <c r="AA46" s="483"/>
      <c r="AB46" s="483"/>
      <c r="AC46" s="483"/>
      <c r="AD46" s="483"/>
      <c r="AE46" s="483"/>
      <c r="AF46" s="483"/>
      <c r="AG46" s="483"/>
      <c r="AH46" s="483"/>
      <c r="AI46" s="483"/>
      <c r="AJ46" s="483"/>
      <c r="AK46" s="363">
        <f t="shared" si="0"/>
        <v>0</v>
      </c>
      <c r="AL46" s="363">
        <f t="shared" si="1"/>
        <v>0</v>
      </c>
      <c r="AM46" s="363">
        <f t="shared" si="2"/>
        <v>0</v>
      </c>
      <c r="AN46" s="363">
        <f t="shared" si="3"/>
        <v>0</v>
      </c>
      <c r="AO46" s="363">
        <f t="shared" si="4"/>
        <v>0</v>
      </c>
      <c r="AP46" s="363">
        <f t="shared" si="5"/>
        <v>0</v>
      </c>
      <c r="AQ46" s="363">
        <f t="shared" si="6"/>
        <v>0</v>
      </c>
      <c r="AR46" s="363">
        <f t="shared" si="7"/>
        <v>0</v>
      </c>
      <c r="AS46" s="363">
        <f t="shared" si="8"/>
        <v>0</v>
      </c>
    </row>
    <row r="47" spans="1:45" ht="24.75" hidden="1" customHeight="1">
      <c r="A47" s="322">
        <f t="shared" si="9"/>
        <v>42</v>
      </c>
      <c r="B47" s="480"/>
      <c r="C47" s="480"/>
      <c r="D47" s="480"/>
      <c r="E47" s="480"/>
      <c r="F47" s="482"/>
      <c r="G47" s="482"/>
      <c r="H47" s="482"/>
      <c r="I47" s="481"/>
      <c r="J47" s="482"/>
      <c r="K47" s="487"/>
      <c r="L47" s="480"/>
      <c r="M47" s="480"/>
      <c r="N47" s="480"/>
      <c r="O47" s="480"/>
      <c r="P47" s="480"/>
      <c r="Q47" s="483"/>
      <c r="R47" s="480"/>
      <c r="S47" s="480"/>
      <c r="T47" s="483"/>
      <c r="U47" s="484"/>
      <c r="V47" s="484"/>
      <c r="W47" s="484"/>
      <c r="X47" s="483"/>
      <c r="Y47" s="484"/>
      <c r="Z47" s="483"/>
      <c r="AA47" s="483"/>
      <c r="AB47" s="483"/>
      <c r="AC47" s="483"/>
      <c r="AD47" s="483"/>
      <c r="AE47" s="483"/>
      <c r="AF47" s="483"/>
      <c r="AG47" s="483"/>
      <c r="AH47" s="483"/>
      <c r="AI47" s="483"/>
      <c r="AJ47" s="483"/>
      <c r="AK47" s="363">
        <f t="shared" si="0"/>
        <v>0</v>
      </c>
      <c r="AL47" s="363">
        <f t="shared" si="1"/>
        <v>0</v>
      </c>
      <c r="AM47" s="363">
        <f t="shared" si="2"/>
        <v>0</v>
      </c>
      <c r="AN47" s="363">
        <f t="shared" si="3"/>
        <v>0</v>
      </c>
      <c r="AO47" s="363">
        <f t="shared" si="4"/>
        <v>0</v>
      </c>
      <c r="AP47" s="363">
        <f t="shared" si="5"/>
        <v>0</v>
      </c>
      <c r="AQ47" s="363">
        <f t="shared" si="6"/>
        <v>0</v>
      </c>
      <c r="AR47" s="363">
        <f t="shared" si="7"/>
        <v>0</v>
      </c>
      <c r="AS47" s="363">
        <f t="shared" si="8"/>
        <v>0</v>
      </c>
    </row>
    <row r="48" spans="1:45" ht="24.75" hidden="1" customHeight="1">
      <c r="A48" s="322">
        <f t="shared" si="9"/>
        <v>43</v>
      </c>
      <c r="B48" s="487"/>
      <c r="C48" s="480"/>
      <c r="D48" s="480"/>
      <c r="E48" s="480"/>
      <c r="F48" s="488"/>
      <c r="G48" s="488"/>
      <c r="H48" s="481"/>
      <c r="I48" s="481"/>
      <c r="J48" s="488"/>
      <c r="K48" s="487"/>
      <c r="L48" s="487"/>
      <c r="M48" s="487"/>
      <c r="N48" s="487"/>
      <c r="O48" s="487"/>
      <c r="P48" s="487"/>
      <c r="Q48" s="483"/>
      <c r="R48" s="483"/>
      <c r="S48" s="480"/>
      <c r="T48" s="483"/>
      <c r="U48" s="484"/>
      <c r="V48" s="484"/>
      <c r="W48" s="484"/>
      <c r="X48" s="483"/>
      <c r="Y48" s="484"/>
      <c r="Z48" s="483"/>
      <c r="AA48" s="483"/>
      <c r="AB48" s="483"/>
      <c r="AC48" s="483"/>
      <c r="AD48" s="483"/>
      <c r="AE48" s="483"/>
      <c r="AF48" s="483"/>
      <c r="AG48" s="483"/>
      <c r="AH48" s="483"/>
      <c r="AI48" s="483"/>
      <c r="AJ48" s="483"/>
      <c r="AK48" s="363">
        <f t="shared" si="0"/>
        <v>0</v>
      </c>
      <c r="AL48" s="363">
        <f t="shared" si="1"/>
        <v>0</v>
      </c>
      <c r="AM48" s="363">
        <f t="shared" si="2"/>
        <v>0</v>
      </c>
      <c r="AN48" s="363">
        <f t="shared" si="3"/>
        <v>0</v>
      </c>
      <c r="AO48" s="363">
        <f t="shared" si="4"/>
        <v>0</v>
      </c>
      <c r="AP48" s="363">
        <f t="shared" si="5"/>
        <v>0</v>
      </c>
      <c r="AQ48" s="363">
        <f t="shared" si="6"/>
        <v>0</v>
      </c>
      <c r="AR48" s="363">
        <f t="shared" si="7"/>
        <v>0</v>
      </c>
      <c r="AS48" s="363">
        <f t="shared" si="8"/>
        <v>0</v>
      </c>
    </row>
    <row r="49" spans="1:45" ht="24.75" hidden="1" customHeight="1">
      <c r="A49" s="322">
        <f t="shared" si="9"/>
        <v>44</v>
      </c>
      <c r="B49" s="487"/>
      <c r="C49" s="480"/>
      <c r="D49" s="480"/>
      <c r="E49" s="480"/>
      <c r="F49" s="488"/>
      <c r="G49" s="488"/>
      <c r="H49" s="481"/>
      <c r="I49" s="481"/>
      <c r="J49" s="488"/>
      <c r="K49" s="487"/>
      <c r="L49" s="487"/>
      <c r="M49" s="487"/>
      <c r="N49" s="487"/>
      <c r="O49" s="487"/>
      <c r="P49" s="487"/>
      <c r="Q49" s="483"/>
      <c r="R49" s="483"/>
      <c r="S49" s="480"/>
      <c r="T49" s="483"/>
      <c r="U49" s="484"/>
      <c r="V49" s="484"/>
      <c r="W49" s="484"/>
      <c r="X49" s="483"/>
      <c r="Y49" s="484"/>
      <c r="Z49" s="483"/>
      <c r="AA49" s="483"/>
      <c r="AB49" s="483"/>
      <c r="AC49" s="483"/>
      <c r="AD49" s="483"/>
      <c r="AE49" s="483"/>
      <c r="AF49" s="483"/>
      <c r="AG49" s="483"/>
      <c r="AH49" s="483"/>
      <c r="AI49" s="483"/>
      <c r="AJ49" s="483"/>
      <c r="AK49" s="363">
        <f t="shared" si="0"/>
        <v>0</v>
      </c>
      <c r="AL49" s="363">
        <f t="shared" si="1"/>
        <v>0</v>
      </c>
      <c r="AM49" s="363">
        <f t="shared" si="2"/>
        <v>0</v>
      </c>
      <c r="AN49" s="363">
        <f t="shared" si="3"/>
        <v>0</v>
      </c>
      <c r="AO49" s="363">
        <f t="shared" si="4"/>
        <v>0</v>
      </c>
      <c r="AP49" s="363">
        <f t="shared" si="5"/>
        <v>0</v>
      </c>
      <c r="AQ49" s="363">
        <f t="shared" si="6"/>
        <v>0</v>
      </c>
      <c r="AR49" s="363">
        <f t="shared" si="7"/>
        <v>0</v>
      </c>
      <c r="AS49" s="363">
        <f t="shared" si="8"/>
        <v>0</v>
      </c>
    </row>
    <row r="50" spans="1:45" ht="24.75" hidden="1" customHeight="1">
      <c r="A50" s="322">
        <f t="shared" si="9"/>
        <v>45</v>
      </c>
      <c r="B50" s="487"/>
      <c r="C50" s="480"/>
      <c r="D50" s="480"/>
      <c r="E50" s="480"/>
      <c r="F50" s="488"/>
      <c r="G50" s="488"/>
      <c r="H50" s="481"/>
      <c r="I50" s="481"/>
      <c r="J50" s="488"/>
      <c r="K50" s="487"/>
      <c r="L50" s="487"/>
      <c r="M50" s="487"/>
      <c r="N50" s="487"/>
      <c r="O50" s="487"/>
      <c r="P50" s="487"/>
      <c r="Q50" s="483"/>
      <c r="R50" s="483"/>
      <c r="S50" s="480"/>
      <c r="T50" s="483"/>
      <c r="U50" s="484"/>
      <c r="V50" s="484"/>
      <c r="W50" s="484"/>
      <c r="X50" s="483"/>
      <c r="Y50" s="484"/>
      <c r="Z50" s="483"/>
      <c r="AA50" s="483"/>
      <c r="AB50" s="483"/>
      <c r="AC50" s="483"/>
      <c r="AD50" s="483"/>
      <c r="AE50" s="483"/>
      <c r="AF50" s="483"/>
      <c r="AG50" s="483"/>
      <c r="AH50" s="483"/>
      <c r="AI50" s="483"/>
      <c r="AJ50" s="483"/>
      <c r="AK50" s="363">
        <f t="shared" si="0"/>
        <v>0</v>
      </c>
      <c r="AL50" s="363">
        <f t="shared" si="1"/>
        <v>0</v>
      </c>
      <c r="AM50" s="363">
        <f t="shared" si="2"/>
        <v>0</v>
      </c>
      <c r="AN50" s="363">
        <f t="shared" si="3"/>
        <v>0</v>
      </c>
      <c r="AO50" s="363">
        <f t="shared" si="4"/>
        <v>0</v>
      </c>
      <c r="AP50" s="363">
        <f t="shared" si="5"/>
        <v>0</v>
      </c>
      <c r="AQ50" s="363">
        <f t="shared" si="6"/>
        <v>0</v>
      </c>
      <c r="AR50" s="363">
        <f t="shared" si="7"/>
        <v>0</v>
      </c>
      <c r="AS50" s="363">
        <f t="shared" si="8"/>
        <v>0</v>
      </c>
    </row>
    <row r="51" spans="1:45" ht="24.75" hidden="1" customHeight="1">
      <c r="A51" s="322">
        <v>46</v>
      </c>
      <c r="B51" s="487"/>
      <c r="C51" s="480"/>
      <c r="D51" s="480"/>
      <c r="E51" s="480"/>
      <c r="F51" s="488"/>
      <c r="G51" s="488"/>
      <c r="H51" s="481"/>
      <c r="I51" s="481"/>
      <c r="J51" s="488"/>
      <c r="K51" s="487"/>
      <c r="L51" s="487"/>
      <c r="M51" s="487"/>
      <c r="N51" s="487"/>
      <c r="O51" s="487"/>
      <c r="P51" s="487"/>
      <c r="Q51" s="483"/>
      <c r="R51" s="483"/>
      <c r="S51" s="480"/>
      <c r="T51" s="483"/>
      <c r="U51" s="484"/>
      <c r="V51" s="484"/>
      <c r="W51" s="484"/>
      <c r="X51" s="483"/>
      <c r="Y51" s="484"/>
      <c r="Z51" s="483"/>
      <c r="AA51" s="483"/>
      <c r="AB51" s="483"/>
      <c r="AC51" s="483"/>
      <c r="AD51" s="483"/>
      <c r="AE51" s="483"/>
      <c r="AF51" s="483"/>
      <c r="AG51" s="483"/>
      <c r="AH51" s="483"/>
      <c r="AI51" s="483"/>
      <c r="AJ51" s="483"/>
      <c r="AK51" s="363">
        <f t="shared" si="0"/>
        <v>0</v>
      </c>
      <c r="AL51" s="363">
        <f t="shared" si="1"/>
        <v>0</v>
      </c>
      <c r="AM51" s="363">
        <f t="shared" si="2"/>
        <v>0</v>
      </c>
      <c r="AN51" s="363">
        <f t="shared" si="3"/>
        <v>0</v>
      </c>
      <c r="AO51" s="363">
        <f t="shared" si="4"/>
        <v>0</v>
      </c>
      <c r="AP51" s="363">
        <f t="shared" si="5"/>
        <v>0</v>
      </c>
      <c r="AQ51" s="363">
        <f t="shared" si="6"/>
        <v>0</v>
      </c>
      <c r="AR51" s="363">
        <f t="shared" si="7"/>
        <v>0</v>
      </c>
      <c r="AS51" s="363">
        <f t="shared" si="8"/>
        <v>0</v>
      </c>
    </row>
    <row r="52" spans="1:45" ht="24.75" hidden="1" customHeight="1">
      <c r="A52" s="322">
        <v>47</v>
      </c>
      <c r="B52" s="487"/>
      <c r="C52" s="480"/>
      <c r="D52" s="480"/>
      <c r="E52" s="480"/>
      <c r="F52" s="488"/>
      <c r="G52" s="488"/>
      <c r="H52" s="481"/>
      <c r="I52" s="481"/>
      <c r="J52" s="488"/>
      <c r="K52" s="487"/>
      <c r="L52" s="487"/>
      <c r="M52" s="487"/>
      <c r="N52" s="487"/>
      <c r="O52" s="487"/>
      <c r="P52" s="487"/>
      <c r="Q52" s="483"/>
      <c r="R52" s="483"/>
      <c r="S52" s="480"/>
      <c r="T52" s="483"/>
      <c r="U52" s="484"/>
      <c r="V52" s="484"/>
      <c r="W52" s="484"/>
      <c r="X52" s="483"/>
      <c r="Y52" s="484"/>
      <c r="Z52" s="483"/>
      <c r="AA52" s="483"/>
      <c r="AB52" s="483"/>
      <c r="AC52" s="483"/>
      <c r="AD52" s="483"/>
      <c r="AE52" s="483"/>
      <c r="AF52" s="483"/>
      <c r="AG52" s="483"/>
      <c r="AH52" s="483"/>
      <c r="AI52" s="483"/>
      <c r="AJ52" s="483"/>
      <c r="AK52" s="363">
        <f t="shared" si="0"/>
        <v>0</v>
      </c>
      <c r="AL52" s="363">
        <f t="shared" si="1"/>
        <v>0</v>
      </c>
      <c r="AM52" s="363">
        <f t="shared" si="2"/>
        <v>0</v>
      </c>
      <c r="AN52" s="363">
        <f t="shared" si="3"/>
        <v>0</v>
      </c>
      <c r="AO52" s="363">
        <f t="shared" si="4"/>
        <v>0</v>
      </c>
      <c r="AP52" s="363">
        <f t="shared" si="5"/>
        <v>0</v>
      </c>
      <c r="AQ52" s="363">
        <f t="shared" si="6"/>
        <v>0</v>
      </c>
      <c r="AR52" s="363">
        <f t="shared" si="7"/>
        <v>0</v>
      </c>
      <c r="AS52" s="363">
        <f t="shared" si="8"/>
        <v>0</v>
      </c>
    </row>
    <row r="53" spans="1:45" ht="24.75" hidden="1" customHeight="1">
      <c r="A53" s="322"/>
      <c r="B53" s="487"/>
      <c r="C53" s="480"/>
      <c r="D53" s="480"/>
      <c r="E53" s="480"/>
      <c r="F53" s="488"/>
      <c r="G53" s="488"/>
      <c r="H53" s="481"/>
      <c r="I53" s="481"/>
      <c r="J53" s="488"/>
      <c r="K53" s="487"/>
      <c r="L53" s="487"/>
      <c r="M53" s="487"/>
      <c r="N53" s="487"/>
      <c r="O53" s="487"/>
      <c r="P53" s="487"/>
      <c r="Q53" s="483"/>
      <c r="R53" s="483"/>
      <c r="S53" s="480"/>
      <c r="T53" s="483"/>
      <c r="U53" s="484"/>
      <c r="V53" s="484"/>
      <c r="W53" s="484"/>
      <c r="X53" s="483"/>
      <c r="Y53" s="484"/>
      <c r="Z53" s="483"/>
      <c r="AA53" s="483"/>
      <c r="AB53" s="483"/>
      <c r="AC53" s="483"/>
      <c r="AD53" s="483"/>
      <c r="AE53" s="483"/>
      <c r="AF53" s="483"/>
      <c r="AG53" s="483"/>
      <c r="AH53" s="483"/>
      <c r="AI53" s="483"/>
      <c r="AJ53" s="483"/>
      <c r="AK53" s="363">
        <f t="shared" si="0"/>
        <v>0</v>
      </c>
      <c r="AL53" s="363">
        <f t="shared" si="1"/>
        <v>0</v>
      </c>
      <c r="AM53" s="363">
        <f t="shared" si="2"/>
        <v>0</v>
      </c>
      <c r="AN53" s="363">
        <f t="shared" si="3"/>
        <v>0</v>
      </c>
      <c r="AO53" s="363">
        <f t="shared" si="4"/>
        <v>0</v>
      </c>
      <c r="AP53" s="363">
        <f t="shared" si="5"/>
        <v>0</v>
      </c>
      <c r="AQ53" s="363">
        <f t="shared" si="6"/>
        <v>0</v>
      </c>
      <c r="AR53" s="363">
        <f t="shared" si="7"/>
        <v>0</v>
      </c>
      <c r="AS53" s="363">
        <f t="shared" si="8"/>
        <v>0</v>
      </c>
    </row>
    <row r="54" spans="1:45" ht="24.75" hidden="1" customHeight="1">
      <c r="A54" s="322"/>
      <c r="B54" s="487"/>
      <c r="C54" s="480"/>
      <c r="D54" s="480"/>
      <c r="E54" s="480"/>
      <c r="F54" s="488"/>
      <c r="G54" s="488"/>
      <c r="H54" s="481"/>
      <c r="I54" s="481"/>
      <c r="J54" s="488"/>
      <c r="K54" s="487"/>
      <c r="L54" s="487"/>
      <c r="M54" s="487"/>
      <c r="N54" s="487"/>
      <c r="O54" s="487"/>
      <c r="P54" s="487"/>
      <c r="Q54" s="483"/>
      <c r="R54" s="483"/>
      <c r="S54" s="480"/>
      <c r="T54" s="483"/>
      <c r="U54" s="484"/>
      <c r="V54" s="484"/>
      <c r="W54" s="484"/>
      <c r="X54" s="483"/>
      <c r="Y54" s="484"/>
      <c r="Z54" s="483"/>
      <c r="AA54" s="483"/>
      <c r="AB54" s="483"/>
      <c r="AC54" s="483"/>
      <c r="AD54" s="483"/>
      <c r="AE54" s="483"/>
      <c r="AF54" s="483"/>
      <c r="AG54" s="483"/>
      <c r="AH54" s="483"/>
      <c r="AI54" s="483"/>
      <c r="AJ54" s="483"/>
      <c r="AK54" s="363">
        <f t="shared" si="0"/>
        <v>0</v>
      </c>
      <c r="AL54" s="363">
        <f t="shared" si="1"/>
        <v>0</v>
      </c>
      <c r="AM54" s="363">
        <f t="shared" si="2"/>
        <v>0</v>
      </c>
      <c r="AN54" s="363">
        <f t="shared" si="3"/>
        <v>0</v>
      </c>
      <c r="AO54" s="363">
        <f t="shared" si="4"/>
        <v>0</v>
      </c>
      <c r="AP54" s="363">
        <f t="shared" si="5"/>
        <v>0</v>
      </c>
      <c r="AQ54" s="363">
        <f t="shared" si="6"/>
        <v>0</v>
      </c>
      <c r="AR54" s="363">
        <f t="shared" si="7"/>
        <v>0</v>
      </c>
      <c r="AS54" s="363">
        <f t="shared" si="8"/>
        <v>0</v>
      </c>
    </row>
    <row r="55" spans="1:45" ht="24.75" hidden="1" customHeight="1">
      <c r="A55" s="322"/>
      <c r="B55" s="487"/>
      <c r="C55" s="480"/>
      <c r="D55" s="480"/>
      <c r="E55" s="480"/>
      <c r="F55" s="488"/>
      <c r="G55" s="488"/>
      <c r="H55" s="481"/>
      <c r="I55" s="481"/>
      <c r="J55" s="488"/>
      <c r="K55" s="487"/>
      <c r="L55" s="487"/>
      <c r="M55" s="487"/>
      <c r="N55" s="487"/>
      <c r="O55" s="487"/>
      <c r="P55" s="487"/>
      <c r="Q55" s="483"/>
      <c r="R55" s="483"/>
      <c r="S55" s="480"/>
      <c r="T55" s="483"/>
      <c r="U55" s="484"/>
      <c r="V55" s="484"/>
      <c r="W55" s="484"/>
      <c r="X55" s="483"/>
      <c r="Y55" s="484"/>
      <c r="Z55" s="483"/>
      <c r="AA55" s="483"/>
      <c r="AB55" s="483"/>
      <c r="AC55" s="483"/>
      <c r="AD55" s="483"/>
      <c r="AE55" s="483"/>
      <c r="AF55" s="483"/>
      <c r="AG55" s="483"/>
      <c r="AH55" s="483"/>
      <c r="AI55" s="483"/>
      <c r="AJ55" s="483"/>
      <c r="AK55" s="363">
        <f t="shared" si="0"/>
        <v>0</v>
      </c>
      <c r="AL55" s="363">
        <f t="shared" si="1"/>
        <v>0</v>
      </c>
      <c r="AM55" s="363">
        <f t="shared" si="2"/>
        <v>0</v>
      </c>
      <c r="AN55" s="363">
        <f t="shared" si="3"/>
        <v>0</v>
      </c>
      <c r="AO55" s="363">
        <f t="shared" si="4"/>
        <v>0</v>
      </c>
      <c r="AP55" s="363">
        <f t="shared" si="5"/>
        <v>0</v>
      </c>
      <c r="AQ55" s="363">
        <f t="shared" si="6"/>
        <v>0</v>
      </c>
      <c r="AR55" s="363">
        <f t="shared" si="7"/>
        <v>0</v>
      </c>
      <c r="AS55" s="363">
        <f t="shared" si="8"/>
        <v>0</v>
      </c>
    </row>
    <row r="56" spans="1:45" ht="24.75" hidden="1" customHeight="1">
      <c r="A56" s="322"/>
      <c r="B56" s="487"/>
      <c r="C56" s="480"/>
      <c r="D56" s="480"/>
      <c r="E56" s="480"/>
      <c r="F56" s="488"/>
      <c r="G56" s="488"/>
      <c r="H56" s="481"/>
      <c r="I56" s="481"/>
      <c r="J56" s="488"/>
      <c r="K56" s="487"/>
      <c r="L56" s="487"/>
      <c r="M56" s="487"/>
      <c r="N56" s="487"/>
      <c r="O56" s="487"/>
      <c r="P56" s="487"/>
      <c r="Q56" s="483"/>
      <c r="R56" s="483"/>
      <c r="S56" s="480"/>
      <c r="T56" s="483"/>
      <c r="U56" s="484"/>
      <c r="V56" s="484"/>
      <c r="W56" s="484"/>
      <c r="X56" s="483"/>
      <c r="Y56" s="484"/>
      <c r="Z56" s="483"/>
      <c r="AA56" s="483"/>
      <c r="AB56" s="483"/>
      <c r="AC56" s="483"/>
      <c r="AD56" s="483"/>
      <c r="AE56" s="483"/>
      <c r="AF56" s="483"/>
      <c r="AG56" s="483"/>
      <c r="AH56" s="483"/>
      <c r="AI56" s="483"/>
      <c r="AJ56" s="483"/>
      <c r="AK56" s="363">
        <f t="shared" si="0"/>
        <v>0</v>
      </c>
      <c r="AL56" s="363">
        <f t="shared" si="1"/>
        <v>0</v>
      </c>
      <c r="AM56" s="363">
        <f t="shared" si="2"/>
        <v>0</v>
      </c>
      <c r="AN56" s="363">
        <f t="shared" si="3"/>
        <v>0</v>
      </c>
      <c r="AO56" s="363">
        <f t="shared" si="4"/>
        <v>0</v>
      </c>
      <c r="AP56" s="363">
        <f t="shared" si="5"/>
        <v>0</v>
      </c>
      <c r="AQ56" s="363">
        <f t="shared" si="6"/>
        <v>0</v>
      </c>
      <c r="AR56" s="363">
        <f t="shared" si="7"/>
        <v>0</v>
      </c>
      <c r="AS56" s="363">
        <f t="shared" si="8"/>
        <v>0</v>
      </c>
    </row>
    <row r="57" spans="1:45" ht="24.75" hidden="1" customHeight="1">
      <c r="A57" s="322"/>
      <c r="B57" s="487"/>
      <c r="C57" s="480"/>
      <c r="D57" s="480"/>
      <c r="E57" s="480"/>
      <c r="F57" s="488"/>
      <c r="G57" s="488"/>
      <c r="H57" s="481"/>
      <c r="I57" s="481"/>
      <c r="J57" s="488"/>
      <c r="K57" s="487"/>
      <c r="L57" s="487"/>
      <c r="M57" s="487"/>
      <c r="N57" s="487"/>
      <c r="O57" s="487"/>
      <c r="P57" s="487"/>
      <c r="Q57" s="483"/>
      <c r="R57" s="483"/>
      <c r="S57" s="480"/>
      <c r="T57" s="483"/>
      <c r="U57" s="484"/>
      <c r="V57" s="484"/>
      <c r="W57" s="484"/>
      <c r="X57" s="483"/>
      <c r="Y57" s="484"/>
      <c r="Z57" s="483"/>
      <c r="AA57" s="483"/>
      <c r="AB57" s="483"/>
      <c r="AC57" s="483"/>
      <c r="AD57" s="483"/>
      <c r="AE57" s="483"/>
      <c r="AF57" s="483"/>
      <c r="AG57" s="483"/>
      <c r="AH57" s="483"/>
      <c r="AI57" s="483"/>
      <c r="AJ57" s="483"/>
      <c r="AK57" s="363">
        <f t="shared" si="0"/>
        <v>0</v>
      </c>
      <c r="AL57" s="363">
        <f t="shared" si="1"/>
        <v>0</v>
      </c>
      <c r="AM57" s="363">
        <f t="shared" si="2"/>
        <v>0</v>
      </c>
      <c r="AN57" s="363">
        <f t="shared" si="3"/>
        <v>0</v>
      </c>
      <c r="AO57" s="363">
        <f t="shared" si="4"/>
        <v>0</v>
      </c>
      <c r="AP57" s="363">
        <f t="shared" si="5"/>
        <v>0</v>
      </c>
      <c r="AQ57" s="363">
        <f t="shared" si="6"/>
        <v>0</v>
      </c>
      <c r="AR57" s="363">
        <f t="shared" si="7"/>
        <v>0</v>
      </c>
      <c r="AS57" s="363">
        <f t="shared" si="8"/>
        <v>0</v>
      </c>
    </row>
    <row r="58" spans="1:45" ht="24.75" hidden="1" customHeight="1">
      <c r="A58" s="322"/>
      <c r="B58" s="323"/>
      <c r="C58" s="324"/>
      <c r="D58" s="359"/>
      <c r="E58" s="359"/>
      <c r="F58" s="360"/>
      <c r="G58" s="364"/>
      <c r="H58" s="364"/>
      <c r="I58" s="364"/>
      <c r="J58" s="361"/>
      <c r="K58" s="359"/>
      <c r="L58" s="359"/>
      <c r="M58" s="359"/>
      <c r="N58" s="359"/>
      <c r="O58" s="359"/>
      <c r="P58" s="359"/>
      <c r="Q58" s="362"/>
      <c r="R58" s="359"/>
      <c r="S58" s="359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2"/>
      <c r="AK58" s="363">
        <f t="shared" si="0"/>
        <v>0</v>
      </c>
      <c r="AL58" s="363">
        <f t="shared" si="1"/>
        <v>0</v>
      </c>
      <c r="AM58" s="363">
        <f t="shared" si="2"/>
        <v>0</v>
      </c>
      <c r="AN58" s="363">
        <f t="shared" si="3"/>
        <v>0</v>
      </c>
      <c r="AO58" s="363">
        <f t="shared" si="4"/>
        <v>0</v>
      </c>
      <c r="AP58" s="363">
        <f t="shared" si="5"/>
        <v>0</v>
      </c>
      <c r="AQ58" s="363">
        <f t="shared" si="6"/>
        <v>0</v>
      </c>
      <c r="AR58" s="363">
        <f t="shared" si="7"/>
        <v>0</v>
      </c>
      <c r="AS58" s="363">
        <f t="shared" si="8"/>
        <v>0</v>
      </c>
    </row>
    <row r="59" spans="1:45" ht="24.75" hidden="1" customHeight="1">
      <c r="A59" s="322"/>
      <c r="B59" s="323"/>
      <c r="C59" s="324"/>
      <c r="D59" s="359"/>
      <c r="E59" s="359"/>
      <c r="F59" s="360"/>
      <c r="G59" s="364"/>
      <c r="H59" s="364"/>
      <c r="I59" s="364"/>
      <c r="J59" s="361"/>
      <c r="K59" s="359"/>
      <c r="L59" s="359"/>
      <c r="M59" s="359"/>
      <c r="N59" s="359"/>
      <c r="O59" s="359"/>
      <c r="P59" s="359"/>
      <c r="Q59" s="362"/>
      <c r="R59" s="359"/>
      <c r="S59" s="359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  <c r="AJ59" s="362"/>
      <c r="AK59" s="363">
        <f t="shared" si="0"/>
        <v>0</v>
      </c>
      <c r="AL59" s="363">
        <f t="shared" si="1"/>
        <v>0</v>
      </c>
      <c r="AM59" s="363">
        <f t="shared" si="2"/>
        <v>0</v>
      </c>
      <c r="AN59" s="363">
        <f t="shared" si="3"/>
        <v>0</v>
      </c>
      <c r="AO59" s="363">
        <f t="shared" si="4"/>
        <v>0</v>
      </c>
      <c r="AP59" s="363">
        <f t="shared" si="5"/>
        <v>0</v>
      </c>
      <c r="AQ59" s="363">
        <f t="shared" si="6"/>
        <v>0</v>
      </c>
      <c r="AR59" s="363">
        <f t="shared" si="7"/>
        <v>0</v>
      </c>
      <c r="AS59" s="363">
        <f t="shared" si="8"/>
        <v>0</v>
      </c>
    </row>
    <row r="60" spans="1:45" ht="24.75" hidden="1" customHeight="1">
      <c r="A60" s="322"/>
      <c r="B60" s="323"/>
      <c r="C60" s="325"/>
      <c r="D60" s="359"/>
      <c r="E60" s="359"/>
      <c r="F60" s="360"/>
      <c r="G60" s="364"/>
      <c r="H60" s="364"/>
      <c r="I60" s="364"/>
      <c r="J60" s="361"/>
      <c r="K60" s="359"/>
      <c r="L60" s="359"/>
      <c r="M60" s="359"/>
      <c r="N60" s="359"/>
      <c r="O60" s="359"/>
      <c r="P60" s="359"/>
      <c r="Q60" s="362"/>
      <c r="R60" s="359"/>
      <c r="S60" s="359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  <c r="AG60" s="362"/>
      <c r="AH60" s="362"/>
      <c r="AI60" s="362"/>
      <c r="AJ60" s="362"/>
      <c r="AK60" s="363">
        <f t="shared" si="0"/>
        <v>0</v>
      </c>
      <c r="AL60" s="363">
        <f t="shared" si="1"/>
        <v>0</v>
      </c>
      <c r="AM60" s="363">
        <f t="shared" si="2"/>
        <v>0</v>
      </c>
      <c r="AN60" s="363">
        <f t="shared" si="3"/>
        <v>0</v>
      </c>
      <c r="AO60" s="363">
        <f t="shared" si="4"/>
        <v>0</v>
      </c>
      <c r="AP60" s="363">
        <f t="shared" si="5"/>
        <v>0</v>
      </c>
      <c r="AQ60" s="363">
        <f t="shared" si="6"/>
        <v>0</v>
      </c>
      <c r="AR60" s="363">
        <f t="shared" si="7"/>
        <v>0</v>
      </c>
      <c r="AS60" s="363">
        <f t="shared" si="8"/>
        <v>0</v>
      </c>
    </row>
    <row r="61" spans="1:45" ht="24.75" hidden="1" customHeight="1">
      <c r="A61" s="322"/>
      <c r="B61" s="323"/>
      <c r="C61" s="324"/>
      <c r="D61" s="359"/>
      <c r="E61" s="359"/>
      <c r="F61" s="360"/>
      <c r="G61" s="364"/>
      <c r="H61" s="364"/>
      <c r="I61" s="364"/>
      <c r="J61" s="361"/>
      <c r="K61" s="359"/>
      <c r="L61" s="359"/>
      <c r="M61" s="359"/>
      <c r="N61" s="359"/>
      <c r="O61" s="359"/>
      <c r="P61" s="359"/>
      <c r="Q61" s="362"/>
      <c r="R61" s="359"/>
      <c r="S61" s="359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2"/>
      <c r="AK61" s="363">
        <f t="shared" si="0"/>
        <v>0</v>
      </c>
      <c r="AL61" s="363">
        <f t="shared" si="1"/>
        <v>0</v>
      </c>
      <c r="AM61" s="363">
        <f t="shared" si="2"/>
        <v>0</v>
      </c>
      <c r="AN61" s="363">
        <f t="shared" si="3"/>
        <v>0</v>
      </c>
      <c r="AO61" s="363">
        <f t="shared" si="4"/>
        <v>0</v>
      </c>
      <c r="AP61" s="363">
        <f t="shared" si="5"/>
        <v>0</v>
      </c>
      <c r="AQ61" s="363">
        <f t="shared" si="6"/>
        <v>0</v>
      </c>
      <c r="AR61" s="363">
        <f t="shared" si="7"/>
        <v>0</v>
      </c>
      <c r="AS61" s="363">
        <f t="shared" si="8"/>
        <v>0</v>
      </c>
    </row>
    <row r="62" spans="1:45" ht="24.75" hidden="1" customHeight="1">
      <c r="A62" s="322"/>
      <c r="B62" s="323"/>
      <c r="C62" s="324"/>
      <c r="D62" s="359"/>
      <c r="E62" s="359"/>
      <c r="F62" s="360"/>
      <c r="G62" s="364"/>
      <c r="H62" s="364"/>
      <c r="I62" s="364"/>
      <c r="J62" s="361"/>
      <c r="K62" s="359"/>
      <c r="L62" s="359"/>
      <c r="M62" s="359"/>
      <c r="N62" s="359"/>
      <c r="O62" s="359"/>
      <c r="P62" s="359"/>
      <c r="Q62" s="362"/>
      <c r="R62" s="359"/>
      <c r="S62" s="359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  <c r="AJ62" s="362"/>
      <c r="AK62" s="363">
        <f t="shared" si="0"/>
        <v>0</v>
      </c>
      <c r="AL62" s="363">
        <f t="shared" si="1"/>
        <v>0</v>
      </c>
      <c r="AM62" s="363">
        <f t="shared" si="2"/>
        <v>0</v>
      </c>
      <c r="AN62" s="363">
        <f t="shared" si="3"/>
        <v>0</v>
      </c>
      <c r="AO62" s="363">
        <f t="shared" si="4"/>
        <v>0</v>
      </c>
      <c r="AP62" s="363">
        <f t="shared" si="5"/>
        <v>0</v>
      </c>
      <c r="AQ62" s="363">
        <f t="shared" si="6"/>
        <v>0</v>
      </c>
      <c r="AR62" s="363">
        <f t="shared" si="7"/>
        <v>0</v>
      </c>
      <c r="AS62" s="363">
        <f t="shared" si="8"/>
        <v>0</v>
      </c>
    </row>
    <row r="63" spans="1:45" ht="24.75" hidden="1" customHeight="1">
      <c r="A63" s="322"/>
      <c r="B63" s="323"/>
      <c r="C63" s="324"/>
      <c r="D63" s="359"/>
      <c r="E63" s="359"/>
      <c r="F63" s="360"/>
      <c r="G63" s="365"/>
      <c r="H63" s="365"/>
      <c r="I63" s="365"/>
      <c r="J63" s="361"/>
      <c r="K63" s="359"/>
      <c r="L63" s="359"/>
      <c r="M63" s="359"/>
      <c r="N63" s="359"/>
      <c r="O63" s="359"/>
      <c r="P63" s="359"/>
      <c r="Q63" s="362"/>
      <c r="R63" s="359"/>
      <c r="S63" s="359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  <c r="AJ63" s="362"/>
      <c r="AK63" s="363">
        <f t="shared" si="0"/>
        <v>0</v>
      </c>
      <c r="AL63" s="363">
        <f t="shared" si="1"/>
        <v>0</v>
      </c>
      <c r="AM63" s="363">
        <f t="shared" si="2"/>
        <v>0</v>
      </c>
      <c r="AN63" s="363">
        <f t="shared" si="3"/>
        <v>0</v>
      </c>
      <c r="AO63" s="363">
        <f t="shared" si="4"/>
        <v>0</v>
      </c>
      <c r="AP63" s="363">
        <f t="shared" si="5"/>
        <v>0</v>
      </c>
      <c r="AQ63" s="363">
        <f t="shared" si="6"/>
        <v>0</v>
      </c>
      <c r="AR63" s="363">
        <f t="shared" si="7"/>
        <v>0</v>
      </c>
      <c r="AS63" s="363">
        <f t="shared" si="8"/>
        <v>0</v>
      </c>
    </row>
    <row r="64" spans="1:45" ht="24.75" hidden="1" customHeight="1">
      <c r="A64" s="322"/>
      <c r="B64" s="323"/>
      <c r="C64" s="324"/>
      <c r="D64" s="359"/>
      <c r="E64" s="359"/>
      <c r="F64" s="360"/>
      <c r="G64" s="364"/>
      <c r="H64" s="364"/>
      <c r="I64" s="364"/>
      <c r="J64" s="361"/>
      <c r="K64" s="359"/>
      <c r="L64" s="359"/>
      <c r="M64" s="359"/>
      <c r="N64" s="359"/>
      <c r="O64" s="359"/>
      <c r="P64" s="359"/>
      <c r="Q64" s="362"/>
      <c r="R64" s="359"/>
      <c r="S64" s="359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  <c r="AJ64" s="362"/>
      <c r="AK64" s="363">
        <f t="shared" si="0"/>
        <v>0</v>
      </c>
      <c r="AL64" s="363">
        <f t="shared" si="1"/>
        <v>0</v>
      </c>
      <c r="AM64" s="363">
        <f t="shared" si="2"/>
        <v>0</v>
      </c>
      <c r="AN64" s="363">
        <f t="shared" si="3"/>
        <v>0</v>
      </c>
      <c r="AO64" s="363">
        <f t="shared" si="4"/>
        <v>0</v>
      </c>
      <c r="AP64" s="363">
        <f t="shared" si="5"/>
        <v>0</v>
      </c>
      <c r="AQ64" s="363">
        <f t="shared" si="6"/>
        <v>0</v>
      </c>
      <c r="AR64" s="363">
        <f t="shared" si="7"/>
        <v>0</v>
      </c>
      <c r="AS64" s="363">
        <f t="shared" si="8"/>
        <v>0</v>
      </c>
    </row>
    <row r="65" spans="1:45" ht="24.75" hidden="1" customHeight="1">
      <c r="A65" s="322"/>
      <c r="B65" s="323"/>
      <c r="C65" s="324"/>
      <c r="D65" s="359"/>
      <c r="E65" s="359"/>
      <c r="F65" s="360"/>
      <c r="G65" s="364"/>
      <c r="H65" s="364"/>
      <c r="I65" s="364"/>
      <c r="J65" s="361"/>
      <c r="K65" s="359"/>
      <c r="L65" s="359"/>
      <c r="M65" s="359"/>
      <c r="N65" s="359"/>
      <c r="O65" s="359"/>
      <c r="P65" s="359"/>
      <c r="Q65" s="362"/>
      <c r="R65" s="359"/>
      <c r="S65" s="359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  <c r="AJ65" s="362"/>
      <c r="AK65" s="363">
        <f t="shared" si="0"/>
        <v>0</v>
      </c>
      <c r="AL65" s="363">
        <f t="shared" si="1"/>
        <v>0</v>
      </c>
      <c r="AM65" s="363">
        <f t="shared" si="2"/>
        <v>0</v>
      </c>
      <c r="AN65" s="363">
        <f t="shared" si="3"/>
        <v>0</v>
      </c>
      <c r="AO65" s="363">
        <f t="shared" si="4"/>
        <v>0</v>
      </c>
      <c r="AP65" s="363">
        <f t="shared" si="5"/>
        <v>0</v>
      </c>
      <c r="AQ65" s="363">
        <f t="shared" si="6"/>
        <v>0</v>
      </c>
      <c r="AR65" s="363">
        <f t="shared" si="7"/>
        <v>0</v>
      </c>
      <c r="AS65" s="363">
        <f t="shared" si="8"/>
        <v>0</v>
      </c>
    </row>
    <row r="66" spans="1:45" ht="24.75" hidden="1" customHeight="1">
      <c r="A66" s="322"/>
      <c r="B66" s="323"/>
      <c r="C66" s="324"/>
      <c r="D66" s="359"/>
      <c r="E66" s="359"/>
      <c r="F66" s="360"/>
      <c r="G66" s="364"/>
      <c r="H66" s="364"/>
      <c r="I66" s="364"/>
      <c r="J66" s="361"/>
      <c r="K66" s="359"/>
      <c r="L66" s="359"/>
      <c r="M66" s="359"/>
      <c r="N66" s="359"/>
      <c r="O66" s="359"/>
      <c r="P66" s="359"/>
      <c r="Q66" s="362"/>
      <c r="R66" s="359"/>
      <c r="S66" s="359"/>
      <c r="T66" s="362"/>
      <c r="U66" s="362"/>
      <c r="V66" s="362"/>
      <c r="W66" s="362"/>
      <c r="X66" s="362"/>
      <c r="Y66" s="362"/>
      <c r="Z66" s="362"/>
      <c r="AA66" s="362"/>
      <c r="AB66" s="362"/>
      <c r="AC66" s="362"/>
      <c r="AD66" s="362"/>
      <c r="AE66" s="362"/>
      <c r="AF66" s="362"/>
      <c r="AG66" s="362"/>
      <c r="AH66" s="362"/>
      <c r="AI66" s="362"/>
      <c r="AJ66" s="362"/>
      <c r="AK66" s="363">
        <f t="shared" si="0"/>
        <v>0</v>
      </c>
      <c r="AL66" s="363">
        <f t="shared" si="1"/>
        <v>0</v>
      </c>
      <c r="AM66" s="363">
        <f t="shared" si="2"/>
        <v>0</v>
      </c>
      <c r="AN66" s="363">
        <f t="shared" si="3"/>
        <v>0</v>
      </c>
      <c r="AO66" s="363">
        <f t="shared" si="4"/>
        <v>0</v>
      </c>
      <c r="AP66" s="363">
        <f t="shared" si="5"/>
        <v>0</v>
      </c>
      <c r="AQ66" s="363">
        <f t="shared" si="6"/>
        <v>0</v>
      </c>
      <c r="AR66" s="363">
        <f t="shared" si="7"/>
        <v>0</v>
      </c>
      <c r="AS66" s="363">
        <f t="shared" si="8"/>
        <v>0</v>
      </c>
    </row>
    <row r="67" spans="1:45" ht="24.75" hidden="1" customHeight="1">
      <c r="A67" s="322"/>
      <c r="B67" s="323"/>
      <c r="C67" s="324"/>
      <c r="D67" s="359"/>
      <c r="E67" s="359"/>
      <c r="F67" s="361"/>
      <c r="G67" s="361"/>
      <c r="H67" s="361"/>
      <c r="I67" s="360"/>
      <c r="J67" s="361"/>
      <c r="K67" s="366"/>
      <c r="L67" s="359"/>
      <c r="M67" s="359"/>
      <c r="N67" s="359"/>
      <c r="O67" s="359"/>
      <c r="P67" s="359"/>
      <c r="Q67" s="362"/>
      <c r="R67" s="359"/>
      <c r="S67" s="359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  <c r="AK67" s="363">
        <f t="shared" si="0"/>
        <v>0</v>
      </c>
      <c r="AL67" s="363">
        <f t="shared" si="1"/>
        <v>0</v>
      </c>
      <c r="AM67" s="363">
        <f t="shared" si="2"/>
        <v>0</v>
      </c>
      <c r="AN67" s="363">
        <f t="shared" si="3"/>
        <v>0</v>
      </c>
      <c r="AO67" s="363">
        <f t="shared" si="4"/>
        <v>0</v>
      </c>
      <c r="AP67" s="363">
        <f t="shared" si="5"/>
        <v>0</v>
      </c>
      <c r="AQ67" s="363">
        <f t="shared" si="6"/>
        <v>0</v>
      </c>
      <c r="AR67" s="363">
        <f t="shared" si="7"/>
        <v>0</v>
      </c>
      <c r="AS67" s="363">
        <f t="shared" si="8"/>
        <v>0</v>
      </c>
    </row>
    <row r="68" spans="1:45" ht="24.75" hidden="1" customHeight="1">
      <c r="A68" s="322"/>
      <c r="B68" s="326"/>
      <c r="C68" s="324"/>
      <c r="D68" s="359"/>
      <c r="E68" s="359"/>
      <c r="F68" s="367"/>
      <c r="G68" s="367"/>
      <c r="H68" s="360"/>
      <c r="I68" s="360"/>
      <c r="J68" s="367"/>
      <c r="K68" s="366"/>
      <c r="L68" s="366"/>
      <c r="M68" s="366"/>
      <c r="N68" s="366"/>
      <c r="O68" s="366"/>
      <c r="P68" s="366"/>
      <c r="Q68" s="362"/>
      <c r="R68" s="362"/>
      <c r="S68" s="362"/>
      <c r="T68" s="362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2"/>
      <c r="AH68" s="362"/>
      <c r="AI68" s="362"/>
      <c r="AJ68" s="362"/>
      <c r="AK68" s="363">
        <f t="shared" si="0"/>
        <v>0</v>
      </c>
      <c r="AL68" s="363">
        <f t="shared" si="1"/>
        <v>0</v>
      </c>
      <c r="AM68" s="363">
        <f t="shared" si="2"/>
        <v>0</v>
      </c>
      <c r="AN68" s="363">
        <f t="shared" si="3"/>
        <v>0</v>
      </c>
      <c r="AO68" s="363">
        <f t="shared" si="4"/>
        <v>0</v>
      </c>
      <c r="AP68" s="363">
        <f t="shared" si="5"/>
        <v>0</v>
      </c>
      <c r="AQ68" s="363">
        <f t="shared" si="6"/>
        <v>0</v>
      </c>
      <c r="AR68" s="363">
        <f t="shared" si="7"/>
        <v>0</v>
      </c>
      <c r="AS68" s="363">
        <f t="shared" si="8"/>
        <v>0</v>
      </c>
    </row>
    <row r="69" spans="1:45" ht="24.75" customHeight="1">
      <c r="A69" s="322"/>
      <c r="B69" s="174"/>
      <c r="C69" s="324"/>
      <c r="D69" s="359"/>
      <c r="E69" s="359"/>
      <c r="F69" s="360"/>
      <c r="G69" s="367"/>
      <c r="H69" s="367"/>
      <c r="I69" s="367"/>
      <c r="J69" s="367"/>
      <c r="K69" s="367"/>
      <c r="L69" s="359"/>
      <c r="M69" s="359"/>
      <c r="N69" s="367"/>
      <c r="O69" s="368"/>
      <c r="P69" s="368"/>
      <c r="Q69" s="368"/>
      <c r="R69" s="368"/>
      <c r="S69" s="368"/>
      <c r="T69" s="368"/>
      <c r="U69" s="368"/>
      <c r="V69" s="368"/>
      <c r="W69" s="368"/>
      <c r="X69" s="368"/>
      <c r="Y69" s="368"/>
      <c r="Z69" s="368"/>
      <c r="AA69" s="368"/>
      <c r="AB69" s="368"/>
      <c r="AC69" s="368"/>
      <c r="AD69" s="368"/>
      <c r="AE69" s="368"/>
      <c r="AF69" s="368">
        <v>0</v>
      </c>
      <c r="AG69" s="368"/>
      <c r="AH69" s="368">
        <v>0</v>
      </c>
      <c r="AI69" s="368"/>
      <c r="AJ69" s="368"/>
      <c r="AK69" s="363">
        <f>AH69+AF69+AE69+AC69+AA69+Y69+X69+W69+V69+R69+S69</f>
        <v>0</v>
      </c>
      <c r="AL69" s="363">
        <f>AI69+AG69+AD69+U69+S69+AJ69+Z69</f>
        <v>0</v>
      </c>
      <c r="AM69" s="363">
        <f t="shared" si="2"/>
        <v>0</v>
      </c>
      <c r="AN69" s="363">
        <f t="shared" ref="AN69" si="10">AK69</f>
        <v>0</v>
      </c>
      <c r="AO69" s="363">
        <f t="shared" si="4"/>
        <v>0</v>
      </c>
      <c r="AP69" s="363">
        <f t="shared" si="5"/>
        <v>0</v>
      </c>
      <c r="AQ69" s="363">
        <f t="shared" ref="AQ69" si="11">AH69</f>
        <v>0</v>
      </c>
      <c r="AR69" s="363">
        <f t="shared" ref="AR69:AS69" si="12">AH69</f>
        <v>0</v>
      </c>
      <c r="AS69" s="363">
        <f t="shared" si="12"/>
        <v>0</v>
      </c>
    </row>
    <row r="70" spans="1:45" ht="24.75" customHeight="1">
      <c r="A70" s="327" t="s">
        <v>46</v>
      </c>
      <c r="B70" s="328"/>
      <c r="C70" s="328"/>
      <c r="D70" s="369"/>
      <c r="E70" s="369"/>
      <c r="F70" s="369"/>
      <c r="G70" s="369"/>
      <c r="H70" s="369"/>
      <c r="I70" s="369"/>
      <c r="J70" s="369"/>
      <c r="K70" s="369"/>
      <c r="L70" s="369"/>
      <c r="M70" s="369"/>
      <c r="N70" s="369"/>
      <c r="O70" s="363">
        <f t="shared" ref="O70:AS70" si="13">SUM(O6:O69)</f>
        <v>0</v>
      </c>
      <c r="P70" s="363">
        <f t="shared" si="13"/>
        <v>0</v>
      </c>
      <c r="Q70" s="363">
        <f t="shared" si="13"/>
        <v>0</v>
      </c>
      <c r="R70" s="363">
        <f t="shared" si="13"/>
        <v>104726</v>
      </c>
      <c r="S70" s="363">
        <f t="shared" si="13"/>
        <v>5000</v>
      </c>
      <c r="T70" s="363">
        <f t="shared" si="13"/>
        <v>59011</v>
      </c>
      <c r="U70" s="363">
        <f t="shared" si="13"/>
        <v>0</v>
      </c>
      <c r="V70" s="363">
        <f t="shared" si="13"/>
        <v>271600</v>
      </c>
      <c r="W70" s="363">
        <f t="shared" si="13"/>
        <v>828991</v>
      </c>
      <c r="X70" s="363">
        <f t="shared" si="13"/>
        <v>120250</v>
      </c>
      <c r="Y70" s="363">
        <f t="shared" si="13"/>
        <v>0</v>
      </c>
      <c r="Z70" s="363">
        <f t="shared" si="13"/>
        <v>154950</v>
      </c>
      <c r="AA70" s="363">
        <f t="shared" si="13"/>
        <v>232300</v>
      </c>
      <c r="AB70" s="363">
        <f t="shared" si="13"/>
        <v>80000</v>
      </c>
      <c r="AC70" s="363">
        <f t="shared" si="13"/>
        <v>0</v>
      </c>
      <c r="AD70" s="363">
        <f t="shared" si="13"/>
        <v>0</v>
      </c>
      <c r="AE70" s="363">
        <f t="shared" si="13"/>
        <v>0</v>
      </c>
      <c r="AF70" s="363">
        <f t="shared" si="13"/>
        <v>713358</v>
      </c>
      <c r="AG70" s="363">
        <f t="shared" si="13"/>
        <v>0</v>
      </c>
      <c r="AH70" s="363">
        <f t="shared" si="13"/>
        <v>1471130</v>
      </c>
      <c r="AI70" s="363">
        <f t="shared" si="13"/>
        <v>0</v>
      </c>
      <c r="AJ70" s="363">
        <f t="shared" si="13"/>
        <v>0</v>
      </c>
      <c r="AK70" s="363">
        <f t="shared" si="13"/>
        <v>800095</v>
      </c>
      <c r="AL70" s="363">
        <f t="shared" si="13"/>
        <v>159950</v>
      </c>
      <c r="AM70" s="363">
        <f t="shared" si="13"/>
        <v>139011</v>
      </c>
      <c r="AN70" s="363">
        <f t="shared" si="13"/>
        <v>800095</v>
      </c>
      <c r="AO70" s="363">
        <f t="shared" si="13"/>
        <v>159950</v>
      </c>
      <c r="AP70" s="363">
        <f t="shared" si="13"/>
        <v>139011</v>
      </c>
      <c r="AQ70" s="363">
        <f t="shared" si="13"/>
        <v>1471130</v>
      </c>
      <c r="AR70" s="363">
        <f t="shared" si="13"/>
        <v>0</v>
      </c>
      <c r="AS70" s="363">
        <f t="shared" si="13"/>
        <v>0</v>
      </c>
    </row>
    <row r="73" spans="1:45" ht="24.75" customHeight="1">
      <c r="V73" s="653"/>
    </row>
    <row r="75" spans="1:45" ht="24.75" customHeight="1">
      <c r="AF75" s="653"/>
    </row>
  </sheetData>
  <sheetProtection formatCells="0" formatColumns="0" formatRows="0" deleteRows="0"/>
  <mergeCells count="33">
    <mergeCell ref="AN1:AP4"/>
    <mergeCell ref="L1:Q3"/>
    <mergeCell ref="O4:Q4"/>
    <mergeCell ref="U3:AG3"/>
    <mergeCell ref="R1:AM1"/>
    <mergeCell ref="AQ1:AS4"/>
    <mergeCell ref="D4:D5"/>
    <mergeCell ref="K1:K5"/>
    <mergeCell ref="A1:A5"/>
    <mergeCell ref="R3:T3"/>
    <mergeCell ref="B4:B5"/>
    <mergeCell ref="R4:T4"/>
    <mergeCell ref="B1:C3"/>
    <mergeCell ref="D1:E3"/>
    <mergeCell ref="F1:J3"/>
    <mergeCell ref="M4:M5"/>
    <mergeCell ref="L4:L5"/>
    <mergeCell ref="J4:J5"/>
    <mergeCell ref="I4:I5"/>
    <mergeCell ref="H4:H5"/>
    <mergeCell ref="AF4:AG4"/>
    <mergeCell ref="C4:C5"/>
    <mergeCell ref="R2:AM2"/>
    <mergeCell ref="AK3:AM4"/>
    <mergeCell ref="N4:N5"/>
    <mergeCell ref="Y4:Z4"/>
    <mergeCell ref="AC4:AD4"/>
    <mergeCell ref="G4:G5"/>
    <mergeCell ref="F4:F5"/>
    <mergeCell ref="E4:E5"/>
    <mergeCell ref="AA4:AB4"/>
    <mergeCell ref="AH4:AJ4"/>
    <mergeCell ref="AH3:AJ3"/>
  </mergeCells>
  <dataValidations disablePrompts="1" count="7">
    <dataValidation type="list" allowBlank="1" showInputMessage="1" showErrorMessage="1" sqref="K67:K1048576">
      <formula1>$AT$6:$AT$13</formula1>
    </dataValidation>
    <dataValidation type="list" allowBlank="1" showInputMessage="1" showErrorMessage="1" sqref="K58:K66">
      <formula1>$AM$6:$AM$12</formula1>
    </dataValidation>
    <dataValidation type="whole" operator="lessThanOrEqual" allowBlank="1" showInputMessage="1" showErrorMessage="1" errorTitle="خطا" error="مبلغ بصورت منفی درج نشده است." promptTitle="توجه" prompt="مبلغ بصورت منفی درج شود." sqref="W58:W69">
      <formula1>0</formula1>
    </dataValidation>
    <dataValidation type="list" allowBlank="1" showInputMessage="1" showErrorMessage="1" sqref="K21:K46">
      <formula1>$AM$6:$AM$11</formula1>
    </dataValidation>
    <dataValidation type="list" allowBlank="1" showInputMessage="1" showErrorMessage="1" sqref="K47:K57">
      <formula1>$AT$6:$AT$12</formula1>
    </dataValidation>
    <dataValidation type="list" allowBlank="1" showErrorMessage="1" sqref="K6:K20">
      <formula1>$AM$6:$AM$12</formula1>
    </dataValidation>
    <dataValidation type="decimal" operator="lessThanOrEqual" allowBlank="1" showInputMessage="1" showErrorMessage="1" prompt="توجه - مبلغ بصورت منفی درج شود." sqref="W20">
      <formula1>0</formula1>
    </dataValidation>
  </dataValidations>
  <printOptions verticalCentered="1"/>
  <pageMargins left="0.15748031496063" right="0.35433070866141703" top="0.70866141732283505" bottom="0.66929133858267698" header="0.43307086614173201" footer="0.15748031496063"/>
  <pageSetup paperSize="9" fitToWidth="12" orientation="landscape" r:id="rId1"/>
  <headerFooter>
    <oddHeader>&amp;L&amp;"B Nazanin,Bold"&amp;12مبالغ به میلیون ريال&amp;C&amp;"Cambria,Bold"&amp;18بودجه تفصیلی دانشگاه علوم پزشکی و خدمات بهداشتی درمانی یاسوج سال 1400&amp;R&amp;"B Yekan,Bold"&amp;12 12</oddHeader>
    <oddFooter>&amp;L&amp;"B Nazanin,Bold"&amp;18رییس مرکز بودجه و پایش عملکرد : دکتر سید جواد طباییان
&amp;C&amp;"B Nazanin,Bold"&amp;18معاون تو سعه :دکتر امین اله بابویی&amp;R&amp;"B Nazanin,Bold"&amp;18رییس: دکتر سعید جاودان سیرت</oddFooter>
  </headerFooter>
  <colBreaks count="1" manualBreakCount="1">
    <brk id="25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rightToLeft="1" view="pageLayout" topLeftCell="P42" zoomScaleNormal="66" zoomScaleSheetLayoutView="70" workbookViewId="0">
      <selection activeCell="W47" sqref="W47"/>
    </sheetView>
  </sheetViews>
  <sheetFormatPr defaultColWidth="9" defaultRowHeight="36.75" customHeight="1"/>
  <cols>
    <col min="1" max="1" width="24.42578125" style="88" customWidth="1"/>
    <col min="2" max="2" width="10.85546875" style="88" customWidth="1"/>
    <col min="3" max="3" width="10.5703125" style="88" customWidth="1"/>
    <col min="4" max="4" width="10.42578125" style="88" customWidth="1"/>
    <col min="5" max="5" width="11.85546875" style="88" customWidth="1"/>
    <col min="6" max="6" width="10.140625" style="88" customWidth="1"/>
    <col min="7" max="7" width="10.42578125" style="88" customWidth="1"/>
    <col min="8" max="8" width="10" style="88" customWidth="1"/>
    <col min="9" max="9" width="10.5703125" style="88" customWidth="1"/>
    <col min="10" max="10" width="10.85546875" style="88" customWidth="1"/>
    <col min="11" max="11" width="12.42578125" style="88" customWidth="1"/>
    <col min="12" max="12" width="10.42578125" style="88" customWidth="1"/>
    <col min="13" max="13" width="11.42578125" style="88" customWidth="1"/>
    <col min="14" max="14" width="9.42578125" style="88" customWidth="1"/>
    <col min="15" max="15" width="11.42578125" style="88" customWidth="1"/>
    <col min="16" max="16" width="10.42578125" style="88" customWidth="1"/>
    <col min="17" max="17" width="10.5703125" style="88" customWidth="1"/>
    <col min="18" max="18" width="9.42578125" style="88" customWidth="1"/>
    <col min="19" max="19" width="10.140625" style="88" customWidth="1"/>
    <col min="20" max="20" width="10.42578125" style="88" customWidth="1"/>
    <col min="21" max="22" width="8.42578125" style="88" customWidth="1"/>
    <col min="23" max="23" width="8.85546875" style="88" customWidth="1"/>
    <col min="24" max="24" width="9" style="88" customWidth="1"/>
    <col min="25" max="25" width="10.140625" style="88" customWidth="1"/>
    <col min="26" max="26" width="10.5703125" style="88" customWidth="1"/>
    <col min="27" max="27" width="11.42578125" style="88" customWidth="1"/>
    <col min="28" max="16384" width="9" style="88"/>
  </cols>
  <sheetData>
    <row r="1" spans="1:32" ht="36.75" customHeight="1" thickBot="1">
      <c r="A1" s="856" t="s">
        <v>455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6"/>
      <c r="M1" s="856"/>
      <c r="N1" s="856"/>
      <c r="O1" s="856"/>
      <c r="P1" s="856"/>
      <c r="Q1" s="856"/>
      <c r="R1" s="856"/>
      <c r="S1" s="856"/>
      <c r="T1" s="856"/>
      <c r="U1" s="856"/>
      <c r="V1" s="856"/>
      <c r="W1" s="856"/>
      <c r="X1" s="856"/>
      <c r="Y1" s="856"/>
      <c r="Z1" s="856"/>
      <c r="AA1" s="856"/>
    </row>
    <row r="2" spans="1:32" ht="36.75" customHeight="1">
      <c r="A2" s="857" t="s">
        <v>115</v>
      </c>
      <c r="B2" s="854" t="s">
        <v>171</v>
      </c>
      <c r="C2" s="855"/>
      <c r="D2" s="854" t="s">
        <v>172</v>
      </c>
      <c r="E2" s="855"/>
      <c r="F2" s="854" t="s">
        <v>173</v>
      </c>
      <c r="G2" s="855"/>
      <c r="H2" s="854" t="s">
        <v>174</v>
      </c>
      <c r="I2" s="855"/>
      <c r="J2" s="854" t="s">
        <v>175</v>
      </c>
      <c r="K2" s="855"/>
      <c r="L2" s="854" t="s">
        <v>176</v>
      </c>
      <c r="M2" s="855"/>
      <c r="N2" s="854" t="s">
        <v>177</v>
      </c>
      <c r="O2" s="855"/>
      <c r="P2" s="854" t="s">
        <v>178</v>
      </c>
      <c r="Q2" s="855"/>
      <c r="R2" s="852" t="s">
        <v>179</v>
      </c>
      <c r="S2" s="854" t="s">
        <v>180</v>
      </c>
      <c r="T2" s="855"/>
      <c r="U2" s="854" t="s">
        <v>181</v>
      </c>
      <c r="V2" s="861"/>
      <c r="W2" s="855"/>
      <c r="X2" s="852" t="s">
        <v>182</v>
      </c>
      <c r="Y2" s="852" t="s">
        <v>183</v>
      </c>
      <c r="Z2" s="852" t="s">
        <v>184</v>
      </c>
      <c r="AA2" s="859" t="s">
        <v>185</v>
      </c>
    </row>
    <row r="3" spans="1:32" ht="36.75" customHeight="1">
      <c r="A3" s="858"/>
      <c r="B3" s="372" t="s">
        <v>186</v>
      </c>
      <c r="C3" s="372" t="s">
        <v>187</v>
      </c>
      <c r="D3" s="372" t="s">
        <v>186</v>
      </c>
      <c r="E3" s="372" t="s">
        <v>187</v>
      </c>
      <c r="F3" s="372" t="s">
        <v>186</v>
      </c>
      <c r="G3" s="372" t="s">
        <v>187</v>
      </c>
      <c r="H3" s="372" t="s">
        <v>186</v>
      </c>
      <c r="I3" s="372" t="s">
        <v>187</v>
      </c>
      <c r="J3" s="372" t="s">
        <v>186</v>
      </c>
      <c r="K3" s="372" t="s">
        <v>187</v>
      </c>
      <c r="L3" s="372" t="s">
        <v>186</v>
      </c>
      <c r="M3" s="372" t="s">
        <v>187</v>
      </c>
      <c r="N3" s="372" t="s">
        <v>186</v>
      </c>
      <c r="O3" s="372" t="s">
        <v>187</v>
      </c>
      <c r="P3" s="372" t="s">
        <v>186</v>
      </c>
      <c r="Q3" s="372" t="s">
        <v>187</v>
      </c>
      <c r="R3" s="853"/>
      <c r="S3" s="372" t="s">
        <v>186</v>
      </c>
      <c r="T3" s="372" t="s">
        <v>187</v>
      </c>
      <c r="U3" s="372" t="s">
        <v>188</v>
      </c>
      <c r="V3" s="372" t="s">
        <v>189</v>
      </c>
      <c r="W3" s="372" t="s">
        <v>190</v>
      </c>
      <c r="X3" s="853"/>
      <c r="Y3" s="853"/>
      <c r="Z3" s="853"/>
      <c r="AA3" s="860"/>
    </row>
    <row r="4" spans="1:32" ht="36.75" customHeight="1">
      <c r="A4" s="373" t="s">
        <v>191</v>
      </c>
      <c r="B4" s="667">
        <v>329</v>
      </c>
      <c r="C4" s="667"/>
      <c r="D4" s="667">
        <v>10</v>
      </c>
      <c r="E4" s="667"/>
      <c r="F4" s="667">
        <v>73</v>
      </c>
      <c r="G4" s="667"/>
      <c r="H4" s="667">
        <v>77</v>
      </c>
      <c r="I4" s="667"/>
      <c r="J4" s="667">
        <v>7</v>
      </c>
      <c r="K4" s="667"/>
      <c r="L4" s="667">
        <v>10</v>
      </c>
      <c r="M4" s="667"/>
      <c r="N4" s="667"/>
      <c r="O4" s="667"/>
      <c r="P4" s="667">
        <v>9</v>
      </c>
      <c r="Q4" s="667"/>
      <c r="R4" s="667">
        <v>10</v>
      </c>
      <c r="S4" s="667"/>
      <c r="T4" s="667"/>
      <c r="U4" s="667"/>
      <c r="V4" s="667"/>
      <c r="W4" s="667"/>
      <c r="X4" s="667">
        <v>35</v>
      </c>
      <c r="Y4" s="667">
        <v>18</v>
      </c>
      <c r="Z4" s="667">
        <v>3</v>
      </c>
      <c r="AA4" s="668"/>
    </row>
    <row r="5" spans="1:32" ht="36.75" customHeight="1">
      <c r="A5" s="374" t="s">
        <v>192</v>
      </c>
      <c r="B5" s="667">
        <v>341</v>
      </c>
      <c r="C5" s="667"/>
      <c r="D5" s="667">
        <v>10</v>
      </c>
      <c r="E5" s="667"/>
      <c r="F5" s="667">
        <v>86</v>
      </c>
      <c r="G5" s="667"/>
      <c r="H5" s="667">
        <v>79</v>
      </c>
      <c r="I5" s="667"/>
      <c r="J5" s="667">
        <v>7</v>
      </c>
      <c r="K5" s="667"/>
      <c r="L5" s="667">
        <v>10</v>
      </c>
      <c r="M5" s="667"/>
      <c r="N5" s="667"/>
      <c r="O5" s="667"/>
      <c r="P5" s="667">
        <v>9</v>
      </c>
      <c r="Q5" s="667"/>
      <c r="R5" s="667">
        <v>10</v>
      </c>
      <c r="S5" s="667"/>
      <c r="T5" s="667"/>
      <c r="U5" s="667"/>
      <c r="V5" s="667"/>
      <c r="W5" s="667"/>
      <c r="X5" s="667">
        <v>35</v>
      </c>
      <c r="Y5" s="667">
        <v>18</v>
      </c>
      <c r="Z5" s="667">
        <v>3</v>
      </c>
      <c r="AA5" s="668"/>
      <c r="AF5" s="452"/>
    </row>
    <row r="6" spans="1:32" ht="36.75" customHeight="1">
      <c r="A6" s="374" t="s">
        <v>193</v>
      </c>
      <c r="B6" s="667">
        <v>10</v>
      </c>
      <c r="C6" s="667"/>
      <c r="D6" s="667"/>
      <c r="E6" s="667"/>
      <c r="F6" s="667">
        <v>2</v>
      </c>
      <c r="G6" s="667"/>
      <c r="H6" s="667">
        <v>29</v>
      </c>
      <c r="I6" s="667"/>
      <c r="J6" s="667">
        <v>1</v>
      </c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8"/>
    </row>
    <row r="7" spans="1:32" ht="36.75" customHeight="1">
      <c r="A7" s="374" t="s">
        <v>331</v>
      </c>
      <c r="B7" s="667">
        <v>708</v>
      </c>
      <c r="C7" s="667"/>
      <c r="D7" s="667">
        <v>76</v>
      </c>
      <c r="E7" s="667"/>
      <c r="F7" s="667">
        <v>347</v>
      </c>
      <c r="G7" s="667"/>
      <c r="H7" s="667">
        <v>117</v>
      </c>
      <c r="I7" s="667"/>
      <c r="J7" s="667">
        <v>201</v>
      </c>
      <c r="K7" s="667"/>
      <c r="L7" s="667">
        <v>234</v>
      </c>
      <c r="M7" s="667"/>
      <c r="N7" s="667"/>
      <c r="O7" s="667"/>
      <c r="P7" s="667">
        <v>148</v>
      </c>
      <c r="Q7" s="667"/>
      <c r="R7" s="667">
        <v>292</v>
      </c>
      <c r="S7" s="667"/>
      <c r="T7" s="667"/>
      <c r="U7" s="667"/>
      <c r="V7" s="667"/>
      <c r="W7" s="667"/>
      <c r="X7" s="667">
        <v>2</v>
      </c>
      <c r="Y7" s="667">
        <v>35</v>
      </c>
      <c r="Z7" s="667"/>
      <c r="AA7" s="668"/>
    </row>
    <row r="8" spans="1:32" ht="36.75" customHeight="1">
      <c r="A8" s="374" t="s">
        <v>338</v>
      </c>
      <c r="B8" s="669">
        <f>B7-(B9+B10)</f>
        <v>261</v>
      </c>
      <c r="C8" s="669">
        <f t="shared" ref="C8:Z8" si="0">C7-(C9+C10)</f>
        <v>0</v>
      </c>
      <c r="D8" s="669">
        <f t="shared" si="0"/>
        <v>57</v>
      </c>
      <c r="E8" s="669">
        <f t="shared" si="0"/>
        <v>0</v>
      </c>
      <c r="F8" s="669">
        <f t="shared" si="0"/>
        <v>117</v>
      </c>
      <c r="G8" s="669">
        <f t="shared" si="0"/>
        <v>0</v>
      </c>
      <c r="H8" s="669">
        <f t="shared" si="0"/>
        <v>48</v>
      </c>
      <c r="I8" s="669">
        <f t="shared" si="0"/>
        <v>0</v>
      </c>
      <c r="J8" s="669">
        <f t="shared" si="0"/>
        <v>35</v>
      </c>
      <c r="K8" s="669">
        <f t="shared" si="0"/>
        <v>0</v>
      </c>
      <c r="L8" s="669">
        <f t="shared" si="0"/>
        <v>81</v>
      </c>
      <c r="M8" s="669">
        <f t="shared" si="0"/>
        <v>0</v>
      </c>
      <c r="N8" s="669">
        <f t="shared" si="0"/>
        <v>0</v>
      </c>
      <c r="O8" s="669">
        <f t="shared" si="0"/>
        <v>0</v>
      </c>
      <c r="P8" s="669">
        <f t="shared" si="0"/>
        <v>109</v>
      </c>
      <c r="Q8" s="669">
        <f t="shared" si="0"/>
        <v>0</v>
      </c>
      <c r="R8" s="669">
        <f t="shared" si="0"/>
        <v>248</v>
      </c>
      <c r="S8" s="669">
        <f t="shared" si="0"/>
        <v>0</v>
      </c>
      <c r="T8" s="669">
        <f t="shared" si="0"/>
        <v>0</v>
      </c>
      <c r="U8" s="669">
        <f t="shared" si="0"/>
        <v>0</v>
      </c>
      <c r="V8" s="669">
        <f t="shared" si="0"/>
        <v>0</v>
      </c>
      <c r="W8" s="669">
        <f t="shared" si="0"/>
        <v>0</v>
      </c>
      <c r="X8" s="669">
        <f t="shared" si="0"/>
        <v>-105</v>
      </c>
      <c r="Y8" s="669">
        <f t="shared" si="0"/>
        <v>-29</v>
      </c>
      <c r="Z8" s="669">
        <f t="shared" si="0"/>
        <v>0</v>
      </c>
      <c r="AA8" s="670"/>
    </row>
    <row r="9" spans="1:32" ht="36.75" customHeight="1">
      <c r="A9" s="374" t="s">
        <v>195</v>
      </c>
      <c r="B9" s="667">
        <v>435</v>
      </c>
      <c r="C9" s="667"/>
      <c r="D9" s="667">
        <v>18</v>
      </c>
      <c r="E9" s="667"/>
      <c r="F9" s="667">
        <v>219</v>
      </c>
      <c r="G9" s="667"/>
      <c r="H9" s="667">
        <v>64</v>
      </c>
      <c r="I9" s="667"/>
      <c r="J9" s="667">
        <v>135</v>
      </c>
      <c r="K9" s="667"/>
      <c r="L9" s="667">
        <v>142</v>
      </c>
      <c r="M9" s="667"/>
      <c r="N9" s="667"/>
      <c r="O9" s="667"/>
      <c r="P9" s="667">
        <v>37</v>
      </c>
      <c r="Q9" s="667"/>
      <c r="R9" s="667">
        <v>35</v>
      </c>
      <c r="S9" s="667"/>
      <c r="T9" s="667"/>
      <c r="U9" s="667"/>
      <c r="V9" s="667"/>
      <c r="W9" s="667"/>
      <c r="X9" s="667">
        <v>75</v>
      </c>
      <c r="Y9" s="667">
        <v>33</v>
      </c>
      <c r="Z9" s="667"/>
      <c r="AA9" s="668"/>
    </row>
    <row r="10" spans="1:32" ht="36.75" customHeight="1">
      <c r="A10" s="374" t="s">
        <v>196</v>
      </c>
      <c r="B10" s="667">
        <v>12</v>
      </c>
      <c r="C10" s="667"/>
      <c r="D10" s="667">
        <v>1</v>
      </c>
      <c r="E10" s="667"/>
      <c r="F10" s="667">
        <v>11</v>
      </c>
      <c r="G10" s="667"/>
      <c r="H10" s="667">
        <v>5</v>
      </c>
      <c r="I10" s="667"/>
      <c r="J10" s="667">
        <v>31</v>
      </c>
      <c r="K10" s="667"/>
      <c r="L10" s="667">
        <v>11</v>
      </c>
      <c r="M10" s="667"/>
      <c r="N10" s="667"/>
      <c r="O10" s="667"/>
      <c r="P10" s="667">
        <v>2</v>
      </c>
      <c r="Q10" s="667"/>
      <c r="R10" s="667">
        <v>9</v>
      </c>
      <c r="S10" s="667"/>
      <c r="T10" s="667"/>
      <c r="U10" s="667"/>
      <c r="V10" s="667"/>
      <c r="W10" s="667"/>
      <c r="X10" s="667">
        <v>32</v>
      </c>
      <c r="Y10" s="667">
        <v>31</v>
      </c>
      <c r="Z10" s="667"/>
      <c r="AA10" s="668"/>
    </row>
    <row r="11" spans="1:32" ht="36.75" customHeight="1">
      <c r="A11" s="374" t="s">
        <v>197</v>
      </c>
      <c r="B11" s="667"/>
      <c r="C11" s="667"/>
      <c r="D11" s="667">
        <v>10</v>
      </c>
      <c r="E11" s="667"/>
      <c r="F11" s="667">
        <v>155</v>
      </c>
      <c r="G11" s="667"/>
      <c r="H11" s="667">
        <v>8</v>
      </c>
      <c r="I11" s="667"/>
      <c r="J11" s="667">
        <v>85</v>
      </c>
      <c r="K11" s="667"/>
      <c r="L11" s="667">
        <v>51</v>
      </c>
      <c r="M11" s="667"/>
      <c r="N11" s="667"/>
      <c r="O11" s="667"/>
      <c r="P11" s="667">
        <v>3</v>
      </c>
      <c r="Q11" s="667"/>
      <c r="R11" s="667"/>
      <c r="S11" s="667"/>
      <c r="T11" s="667"/>
      <c r="U11" s="667"/>
      <c r="V11" s="667"/>
      <c r="W11" s="667"/>
      <c r="X11" s="667">
        <v>64</v>
      </c>
      <c r="Y11" s="667">
        <v>51</v>
      </c>
      <c r="Z11" s="667"/>
      <c r="AA11" s="668"/>
    </row>
    <row r="12" spans="1:32" ht="36.75" customHeight="1">
      <c r="A12" s="374" t="s">
        <v>198</v>
      </c>
      <c r="B12" s="667">
        <v>15</v>
      </c>
      <c r="C12" s="667"/>
      <c r="D12" s="667">
        <v>7</v>
      </c>
      <c r="E12" s="667"/>
      <c r="F12" s="667">
        <v>62</v>
      </c>
      <c r="G12" s="667"/>
      <c r="H12" s="667">
        <v>49</v>
      </c>
      <c r="I12" s="667"/>
      <c r="J12" s="667">
        <v>29</v>
      </c>
      <c r="K12" s="667"/>
      <c r="L12" s="667">
        <v>18</v>
      </c>
      <c r="M12" s="667"/>
      <c r="N12" s="667"/>
      <c r="O12" s="667"/>
      <c r="P12" s="667">
        <v>1</v>
      </c>
      <c r="Q12" s="667"/>
      <c r="R12" s="667">
        <v>5</v>
      </c>
      <c r="S12" s="667"/>
      <c r="T12" s="667"/>
      <c r="U12" s="667"/>
      <c r="V12" s="667"/>
      <c r="W12" s="667"/>
      <c r="X12" s="667">
        <v>35</v>
      </c>
      <c r="Y12" s="667">
        <v>34</v>
      </c>
      <c r="Z12" s="667">
        <v>7</v>
      </c>
      <c r="AA12" s="668"/>
    </row>
    <row r="13" spans="1:32" ht="36.75" customHeight="1">
      <c r="A13" s="374" t="s">
        <v>199</v>
      </c>
      <c r="B13" s="667"/>
      <c r="C13" s="667"/>
      <c r="D13" s="667"/>
      <c r="E13" s="667"/>
      <c r="F13" s="667">
        <v>7</v>
      </c>
      <c r="G13" s="667"/>
      <c r="H13" s="667">
        <v>8</v>
      </c>
      <c r="I13" s="667"/>
      <c r="J13" s="667">
        <v>17</v>
      </c>
      <c r="K13" s="667"/>
      <c r="L13" s="667">
        <v>7</v>
      </c>
      <c r="M13" s="667"/>
      <c r="N13" s="667"/>
      <c r="O13" s="667"/>
      <c r="P13" s="667">
        <v>1</v>
      </c>
      <c r="Q13" s="667"/>
      <c r="R13" s="667">
        <v>8</v>
      </c>
      <c r="S13" s="667"/>
      <c r="T13" s="667"/>
      <c r="U13" s="667"/>
      <c r="V13" s="667"/>
      <c r="W13" s="667"/>
      <c r="X13" s="667">
        <v>2</v>
      </c>
      <c r="Y13" s="667"/>
      <c r="Z13" s="667"/>
      <c r="AA13" s="668"/>
    </row>
    <row r="14" spans="1:32" ht="36.75" customHeight="1">
      <c r="A14" s="374" t="s">
        <v>200</v>
      </c>
      <c r="B14" s="667"/>
      <c r="C14" s="667"/>
      <c r="D14" s="667"/>
      <c r="E14" s="667"/>
      <c r="F14" s="667"/>
      <c r="G14" s="667"/>
      <c r="H14" s="667">
        <v>50</v>
      </c>
      <c r="I14" s="667"/>
      <c r="J14" s="667">
        <v>55</v>
      </c>
      <c r="K14" s="667"/>
      <c r="L14" s="667">
        <v>30</v>
      </c>
      <c r="M14" s="667"/>
      <c r="N14" s="667"/>
      <c r="O14" s="667"/>
      <c r="P14" s="667">
        <v>3</v>
      </c>
      <c r="Q14" s="667"/>
      <c r="R14" s="667">
        <v>15</v>
      </c>
      <c r="S14" s="667">
        <v>165</v>
      </c>
      <c r="T14" s="667"/>
      <c r="U14" s="667"/>
      <c r="V14" s="667"/>
      <c r="W14" s="667"/>
      <c r="X14" s="667">
        <v>11</v>
      </c>
      <c r="Y14" s="667"/>
      <c r="Z14" s="667"/>
      <c r="AA14" s="668"/>
    </row>
    <row r="15" spans="1:32" ht="36.75" customHeight="1">
      <c r="A15" s="374" t="s">
        <v>201</v>
      </c>
      <c r="B15" s="667">
        <v>5</v>
      </c>
      <c r="C15" s="667"/>
      <c r="D15" s="667">
        <v>8</v>
      </c>
      <c r="E15" s="667"/>
      <c r="F15" s="667">
        <v>45</v>
      </c>
      <c r="G15" s="667"/>
      <c r="H15" s="667">
        <v>5</v>
      </c>
      <c r="I15" s="667"/>
      <c r="J15" s="667">
        <v>44</v>
      </c>
      <c r="K15" s="667"/>
      <c r="L15" s="667">
        <v>18</v>
      </c>
      <c r="M15" s="667"/>
      <c r="N15" s="667"/>
      <c r="O15" s="667"/>
      <c r="P15" s="667"/>
      <c r="Q15" s="667"/>
      <c r="R15" s="667">
        <v>15</v>
      </c>
      <c r="S15" s="667"/>
      <c r="T15" s="667"/>
      <c r="U15" s="667">
        <f t="shared" ref="U15" si="1">SUM(B15:T15)</f>
        <v>140</v>
      </c>
      <c r="V15" s="667"/>
      <c r="W15" s="667"/>
      <c r="X15" s="667">
        <v>14</v>
      </c>
      <c r="Y15" s="667"/>
      <c r="Z15" s="667"/>
      <c r="AA15" s="668"/>
    </row>
    <row r="16" spans="1:32" ht="36.75" customHeight="1" thickBot="1">
      <c r="A16" s="375" t="s">
        <v>202</v>
      </c>
      <c r="B16" s="371">
        <f>SUM(B9:B15)</f>
        <v>467</v>
      </c>
      <c r="C16" s="371">
        <f t="shared" ref="C16:AA16" si="2">SUM(C9:C15)</f>
        <v>0</v>
      </c>
      <c r="D16" s="371">
        <f t="shared" si="2"/>
        <v>44</v>
      </c>
      <c r="E16" s="371">
        <f t="shared" si="2"/>
        <v>0</v>
      </c>
      <c r="F16" s="371">
        <f t="shared" si="2"/>
        <v>499</v>
      </c>
      <c r="G16" s="371">
        <f t="shared" si="2"/>
        <v>0</v>
      </c>
      <c r="H16" s="371">
        <f t="shared" si="2"/>
        <v>189</v>
      </c>
      <c r="I16" s="371">
        <f t="shared" si="2"/>
        <v>0</v>
      </c>
      <c r="J16" s="371">
        <f t="shared" si="2"/>
        <v>396</v>
      </c>
      <c r="K16" s="371">
        <f t="shared" si="2"/>
        <v>0</v>
      </c>
      <c r="L16" s="371">
        <f t="shared" si="2"/>
        <v>277</v>
      </c>
      <c r="M16" s="371">
        <f t="shared" si="2"/>
        <v>0</v>
      </c>
      <c r="N16" s="371">
        <f t="shared" si="2"/>
        <v>0</v>
      </c>
      <c r="O16" s="371">
        <f t="shared" si="2"/>
        <v>0</v>
      </c>
      <c r="P16" s="371">
        <f t="shared" si="2"/>
        <v>47</v>
      </c>
      <c r="Q16" s="371">
        <f t="shared" si="2"/>
        <v>0</v>
      </c>
      <c r="R16" s="371">
        <f t="shared" si="2"/>
        <v>87</v>
      </c>
      <c r="S16" s="371">
        <f t="shared" si="2"/>
        <v>165</v>
      </c>
      <c r="T16" s="371">
        <f t="shared" si="2"/>
        <v>0</v>
      </c>
      <c r="U16" s="371">
        <f t="shared" si="2"/>
        <v>140</v>
      </c>
      <c r="V16" s="371">
        <f t="shared" si="2"/>
        <v>0</v>
      </c>
      <c r="W16" s="371">
        <f t="shared" si="2"/>
        <v>0</v>
      </c>
      <c r="X16" s="371">
        <f t="shared" si="2"/>
        <v>233</v>
      </c>
      <c r="Y16" s="371">
        <f t="shared" si="2"/>
        <v>149</v>
      </c>
      <c r="Z16" s="371">
        <f t="shared" si="2"/>
        <v>7</v>
      </c>
      <c r="AA16" s="453">
        <f t="shared" si="2"/>
        <v>0</v>
      </c>
    </row>
    <row r="17" spans="1:27" ht="36.75" customHeight="1">
      <c r="A17" s="175"/>
    </row>
    <row r="18" spans="1:27" ht="36.75" customHeight="1" thickBot="1">
      <c r="A18" s="869" t="s">
        <v>456</v>
      </c>
      <c r="B18" s="869"/>
      <c r="C18" s="869"/>
      <c r="D18" s="869"/>
      <c r="E18" s="869"/>
      <c r="F18" s="869"/>
      <c r="G18" s="869"/>
      <c r="H18" s="869"/>
      <c r="I18" s="869"/>
      <c r="J18" s="869"/>
      <c r="K18" s="869"/>
      <c r="L18" s="869"/>
      <c r="M18" s="869"/>
      <c r="N18" s="869"/>
      <c r="O18" s="869"/>
      <c r="P18" s="869"/>
      <c r="Q18" s="869"/>
      <c r="R18" s="869"/>
      <c r="S18" s="869"/>
      <c r="T18" s="869"/>
      <c r="U18" s="869"/>
      <c r="V18" s="869"/>
      <c r="W18" s="869"/>
      <c r="X18" s="869"/>
      <c r="Y18" s="869"/>
      <c r="Z18" s="869"/>
      <c r="AA18" s="869"/>
    </row>
    <row r="19" spans="1:27" ht="36.75" customHeight="1">
      <c r="A19" s="857" t="s">
        <v>115</v>
      </c>
      <c r="B19" s="854" t="s">
        <v>171</v>
      </c>
      <c r="C19" s="855"/>
      <c r="D19" s="854" t="s">
        <v>172</v>
      </c>
      <c r="E19" s="855"/>
      <c r="F19" s="854" t="s">
        <v>173</v>
      </c>
      <c r="G19" s="855"/>
      <c r="H19" s="854" t="s">
        <v>174</v>
      </c>
      <c r="I19" s="855"/>
      <c r="J19" s="854" t="s">
        <v>175</v>
      </c>
      <c r="K19" s="855"/>
      <c r="L19" s="854" t="s">
        <v>176</v>
      </c>
      <c r="M19" s="855"/>
      <c r="N19" s="854" t="s">
        <v>177</v>
      </c>
      <c r="O19" s="855"/>
      <c r="P19" s="854" t="s">
        <v>178</v>
      </c>
      <c r="Q19" s="855"/>
      <c r="R19" s="852" t="s">
        <v>179</v>
      </c>
      <c r="S19" s="854" t="s">
        <v>180</v>
      </c>
      <c r="T19" s="855"/>
      <c r="U19" s="854" t="s">
        <v>181</v>
      </c>
      <c r="V19" s="861"/>
      <c r="W19" s="855"/>
      <c r="X19" s="852" t="s">
        <v>182</v>
      </c>
      <c r="Y19" s="852" t="s">
        <v>183</v>
      </c>
      <c r="Z19" s="852" t="s">
        <v>184</v>
      </c>
      <c r="AA19" s="859" t="s">
        <v>185</v>
      </c>
    </row>
    <row r="20" spans="1:27" ht="36.75" customHeight="1">
      <c r="A20" s="858"/>
      <c r="B20" s="372" t="s">
        <v>186</v>
      </c>
      <c r="C20" s="372" t="s">
        <v>187</v>
      </c>
      <c r="D20" s="372" t="s">
        <v>186</v>
      </c>
      <c r="E20" s="372" t="s">
        <v>187</v>
      </c>
      <c r="F20" s="372" t="s">
        <v>186</v>
      </c>
      <c r="G20" s="372" t="s">
        <v>187</v>
      </c>
      <c r="H20" s="372" t="s">
        <v>186</v>
      </c>
      <c r="I20" s="372" t="s">
        <v>187</v>
      </c>
      <c r="J20" s="372" t="s">
        <v>186</v>
      </c>
      <c r="K20" s="372" t="s">
        <v>187</v>
      </c>
      <c r="L20" s="372" t="s">
        <v>186</v>
      </c>
      <c r="M20" s="372" t="s">
        <v>187</v>
      </c>
      <c r="N20" s="372" t="s">
        <v>186</v>
      </c>
      <c r="O20" s="372" t="s">
        <v>187</v>
      </c>
      <c r="P20" s="372" t="s">
        <v>186</v>
      </c>
      <c r="Q20" s="372" t="s">
        <v>187</v>
      </c>
      <c r="R20" s="853"/>
      <c r="S20" s="372" t="s">
        <v>186</v>
      </c>
      <c r="T20" s="372" t="s">
        <v>187</v>
      </c>
      <c r="U20" s="372" t="s">
        <v>188</v>
      </c>
      <c r="V20" s="372" t="s">
        <v>189</v>
      </c>
      <c r="W20" s="372" t="s">
        <v>190</v>
      </c>
      <c r="X20" s="853"/>
      <c r="Y20" s="853"/>
      <c r="Z20" s="853"/>
      <c r="AA20" s="860"/>
    </row>
    <row r="21" spans="1:27" ht="36.75" customHeight="1">
      <c r="A21" s="373" t="s">
        <v>191</v>
      </c>
      <c r="B21" s="667">
        <v>329</v>
      </c>
      <c r="C21" s="667"/>
      <c r="D21" s="667">
        <v>10</v>
      </c>
      <c r="E21" s="667"/>
      <c r="F21" s="667">
        <v>73</v>
      </c>
      <c r="G21" s="667"/>
      <c r="H21" s="667">
        <v>77</v>
      </c>
      <c r="I21" s="667"/>
      <c r="J21" s="667">
        <v>7</v>
      </c>
      <c r="K21" s="667"/>
      <c r="L21" s="667">
        <v>10</v>
      </c>
      <c r="M21" s="667"/>
      <c r="N21" s="667"/>
      <c r="O21" s="667"/>
      <c r="P21" s="667"/>
      <c r="Q21" s="667"/>
      <c r="R21" s="667"/>
      <c r="S21" s="667"/>
      <c r="T21" s="667"/>
      <c r="U21" s="667"/>
      <c r="V21" s="667"/>
      <c r="W21" s="667"/>
      <c r="X21" s="667">
        <v>35</v>
      </c>
      <c r="Y21" s="667">
        <v>18</v>
      </c>
      <c r="Z21" s="667">
        <v>2</v>
      </c>
      <c r="AA21" s="671"/>
    </row>
    <row r="22" spans="1:27" ht="36.75" customHeight="1">
      <c r="A22" s="374" t="s">
        <v>192</v>
      </c>
      <c r="B22" s="667">
        <v>341</v>
      </c>
      <c r="C22" s="667"/>
      <c r="D22" s="667">
        <v>10</v>
      </c>
      <c r="E22" s="667"/>
      <c r="F22" s="667">
        <v>86</v>
      </c>
      <c r="G22" s="667"/>
      <c r="H22" s="667">
        <v>79</v>
      </c>
      <c r="I22" s="667"/>
      <c r="J22" s="667">
        <v>7</v>
      </c>
      <c r="K22" s="667"/>
      <c r="L22" s="667">
        <v>10</v>
      </c>
      <c r="M22" s="667"/>
      <c r="N22" s="667"/>
      <c r="O22" s="667"/>
      <c r="P22" s="667"/>
      <c r="Q22" s="667"/>
      <c r="R22" s="667"/>
      <c r="S22" s="667"/>
      <c r="T22" s="667"/>
      <c r="U22" s="667"/>
      <c r="V22" s="667"/>
      <c r="W22" s="667"/>
      <c r="X22" s="667">
        <v>35</v>
      </c>
      <c r="Y22" s="667">
        <v>18</v>
      </c>
      <c r="Z22" s="667">
        <v>2</v>
      </c>
      <c r="AA22" s="671"/>
    </row>
    <row r="23" spans="1:27" ht="36.75" customHeight="1">
      <c r="A23" s="374" t="s">
        <v>193</v>
      </c>
      <c r="B23" s="667">
        <v>10</v>
      </c>
      <c r="C23" s="667"/>
      <c r="D23" s="667"/>
      <c r="E23" s="667"/>
      <c r="F23" s="667">
        <v>2</v>
      </c>
      <c r="G23" s="667"/>
      <c r="H23" s="667">
        <v>29</v>
      </c>
      <c r="I23" s="667"/>
      <c r="J23" s="667">
        <v>1</v>
      </c>
      <c r="K23" s="667"/>
      <c r="L23" s="667"/>
      <c r="M23" s="667"/>
      <c r="N23" s="667"/>
      <c r="O23" s="667"/>
      <c r="P23" s="667"/>
      <c r="Q23" s="667"/>
      <c r="R23" s="667"/>
      <c r="S23" s="667"/>
      <c r="T23" s="667"/>
      <c r="U23" s="667"/>
      <c r="V23" s="667"/>
      <c r="W23" s="667"/>
      <c r="X23" s="667"/>
      <c r="Y23" s="667"/>
      <c r="Z23" s="667"/>
      <c r="AA23" s="671"/>
    </row>
    <row r="24" spans="1:27" ht="36.75" customHeight="1">
      <c r="A24" s="374" t="s">
        <v>194</v>
      </c>
      <c r="B24" s="667">
        <v>708</v>
      </c>
      <c r="C24" s="667"/>
      <c r="D24" s="667">
        <v>76</v>
      </c>
      <c r="E24" s="667"/>
      <c r="F24" s="667">
        <v>347</v>
      </c>
      <c r="G24" s="667"/>
      <c r="H24" s="667">
        <v>117</v>
      </c>
      <c r="I24" s="667"/>
      <c r="J24" s="667">
        <v>201</v>
      </c>
      <c r="K24" s="667"/>
      <c r="L24" s="667">
        <v>234</v>
      </c>
      <c r="M24" s="667"/>
      <c r="N24" s="667"/>
      <c r="O24" s="667"/>
      <c r="P24" s="667">
        <v>148</v>
      </c>
      <c r="Q24" s="667"/>
      <c r="R24" s="667">
        <v>292</v>
      </c>
      <c r="S24" s="667"/>
      <c r="T24" s="667"/>
      <c r="U24" s="667"/>
      <c r="V24" s="667"/>
      <c r="W24" s="667"/>
      <c r="X24" s="667">
        <v>2</v>
      </c>
      <c r="Y24" s="667">
        <v>35</v>
      </c>
      <c r="Z24" s="667"/>
      <c r="AA24" s="671"/>
    </row>
    <row r="25" spans="1:27" ht="36.75" customHeight="1">
      <c r="A25" s="374" t="s">
        <v>332</v>
      </c>
      <c r="B25" s="669">
        <f>B24-(B26+B27)</f>
        <v>261</v>
      </c>
      <c r="C25" s="669">
        <f t="shared" ref="C25:AA25" si="3">C24-(C26+C27)</f>
        <v>0</v>
      </c>
      <c r="D25" s="669">
        <f t="shared" si="3"/>
        <v>57</v>
      </c>
      <c r="E25" s="669">
        <f t="shared" si="3"/>
        <v>0</v>
      </c>
      <c r="F25" s="669">
        <f t="shared" si="3"/>
        <v>117</v>
      </c>
      <c r="G25" s="669">
        <f t="shared" si="3"/>
        <v>0</v>
      </c>
      <c r="H25" s="669">
        <f t="shared" si="3"/>
        <v>48</v>
      </c>
      <c r="I25" s="669">
        <f t="shared" si="3"/>
        <v>0</v>
      </c>
      <c r="J25" s="669">
        <f t="shared" si="3"/>
        <v>26</v>
      </c>
      <c r="K25" s="669">
        <f t="shared" si="3"/>
        <v>0</v>
      </c>
      <c r="L25" s="669">
        <f t="shared" si="3"/>
        <v>71</v>
      </c>
      <c r="M25" s="669">
        <f t="shared" si="3"/>
        <v>0</v>
      </c>
      <c r="N25" s="669">
        <f t="shared" si="3"/>
        <v>0</v>
      </c>
      <c r="O25" s="669">
        <f t="shared" si="3"/>
        <v>0</v>
      </c>
      <c r="P25" s="669">
        <f t="shared" si="3"/>
        <v>109</v>
      </c>
      <c r="Q25" s="669">
        <f t="shared" si="3"/>
        <v>0</v>
      </c>
      <c r="R25" s="669">
        <f t="shared" si="3"/>
        <v>248</v>
      </c>
      <c r="S25" s="669">
        <f t="shared" si="3"/>
        <v>0</v>
      </c>
      <c r="T25" s="669">
        <f t="shared" si="3"/>
        <v>0</v>
      </c>
      <c r="U25" s="669">
        <f t="shared" si="3"/>
        <v>0</v>
      </c>
      <c r="V25" s="669">
        <f t="shared" si="3"/>
        <v>0</v>
      </c>
      <c r="W25" s="669">
        <f t="shared" si="3"/>
        <v>0</v>
      </c>
      <c r="X25" s="669">
        <f t="shared" si="3"/>
        <v>-105</v>
      </c>
      <c r="Y25" s="669">
        <f t="shared" si="3"/>
        <v>-29</v>
      </c>
      <c r="Z25" s="669">
        <f t="shared" si="3"/>
        <v>0</v>
      </c>
      <c r="AA25" s="672">
        <f t="shared" si="3"/>
        <v>0</v>
      </c>
    </row>
    <row r="26" spans="1:27" ht="36.75" customHeight="1">
      <c r="A26" s="374" t="s">
        <v>195</v>
      </c>
      <c r="B26" s="667">
        <v>435</v>
      </c>
      <c r="C26" s="667"/>
      <c r="D26" s="667">
        <v>18</v>
      </c>
      <c r="E26" s="667"/>
      <c r="F26" s="667">
        <v>219</v>
      </c>
      <c r="G26" s="667"/>
      <c r="H26" s="667">
        <v>64</v>
      </c>
      <c r="I26" s="667"/>
      <c r="J26" s="667">
        <v>155</v>
      </c>
      <c r="K26" s="667"/>
      <c r="L26" s="667">
        <v>152</v>
      </c>
      <c r="M26" s="667"/>
      <c r="N26" s="667"/>
      <c r="O26" s="667"/>
      <c r="P26" s="667">
        <v>37</v>
      </c>
      <c r="Q26" s="667"/>
      <c r="R26" s="667">
        <v>35</v>
      </c>
      <c r="S26" s="667"/>
      <c r="T26" s="667"/>
      <c r="U26" s="667"/>
      <c r="V26" s="667"/>
      <c r="W26" s="667"/>
      <c r="X26" s="667">
        <v>75</v>
      </c>
      <c r="Y26" s="667">
        <v>33</v>
      </c>
      <c r="Z26" s="667"/>
      <c r="AA26" s="671"/>
    </row>
    <row r="27" spans="1:27" ht="36.75" customHeight="1">
      <c r="A27" s="374" t="s">
        <v>196</v>
      </c>
      <c r="B27" s="667">
        <v>12</v>
      </c>
      <c r="C27" s="667"/>
      <c r="D27" s="667">
        <v>1</v>
      </c>
      <c r="E27" s="667"/>
      <c r="F27" s="667">
        <v>11</v>
      </c>
      <c r="G27" s="667"/>
      <c r="H27" s="667">
        <v>5</v>
      </c>
      <c r="I27" s="667"/>
      <c r="J27" s="667">
        <v>20</v>
      </c>
      <c r="K27" s="667"/>
      <c r="L27" s="667">
        <v>11</v>
      </c>
      <c r="M27" s="667"/>
      <c r="N27" s="667"/>
      <c r="O27" s="667"/>
      <c r="P27" s="667">
        <v>2</v>
      </c>
      <c r="Q27" s="667"/>
      <c r="R27" s="667">
        <v>9</v>
      </c>
      <c r="S27" s="667"/>
      <c r="T27" s="667"/>
      <c r="U27" s="667"/>
      <c r="V27" s="667"/>
      <c r="W27" s="667"/>
      <c r="X27" s="667">
        <v>32</v>
      </c>
      <c r="Y27" s="667">
        <v>31</v>
      </c>
      <c r="Z27" s="667"/>
      <c r="AA27" s="671"/>
    </row>
    <row r="28" spans="1:27" ht="36.75" customHeight="1">
      <c r="A28" s="374" t="s">
        <v>197</v>
      </c>
      <c r="B28" s="667"/>
      <c r="C28" s="667"/>
      <c r="D28" s="667">
        <v>10</v>
      </c>
      <c r="E28" s="667"/>
      <c r="F28" s="667">
        <v>155</v>
      </c>
      <c r="G28" s="667"/>
      <c r="H28" s="667">
        <v>8</v>
      </c>
      <c r="I28" s="667"/>
      <c r="J28" s="667">
        <v>85</v>
      </c>
      <c r="K28" s="667"/>
      <c r="L28" s="667">
        <v>51</v>
      </c>
      <c r="M28" s="667"/>
      <c r="N28" s="667"/>
      <c r="O28" s="667"/>
      <c r="P28" s="667">
        <v>1</v>
      </c>
      <c r="Q28" s="667"/>
      <c r="R28" s="667"/>
      <c r="S28" s="667"/>
      <c r="T28" s="667"/>
      <c r="U28" s="667"/>
      <c r="V28" s="667"/>
      <c r="W28" s="667"/>
      <c r="X28" s="667">
        <v>69</v>
      </c>
      <c r="Y28" s="667">
        <v>51</v>
      </c>
      <c r="Z28" s="667"/>
      <c r="AA28" s="671"/>
    </row>
    <row r="29" spans="1:27" ht="36.75" customHeight="1">
      <c r="A29" s="374" t="s">
        <v>198</v>
      </c>
      <c r="B29" s="667">
        <v>15</v>
      </c>
      <c r="C29" s="667"/>
      <c r="D29" s="667">
        <v>7</v>
      </c>
      <c r="E29" s="667"/>
      <c r="F29" s="667">
        <v>76</v>
      </c>
      <c r="G29" s="667"/>
      <c r="H29" s="667">
        <v>61</v>
      </c>
      <c r="I29" s="667"/>
      <c r="J29" s="667">
        <v>35</v>
      </c>
      <c r="K29" s="667"/>
      <c r="L29" s="667">
        <v>23</v>
      </c>
      <c r="M29" s="667"/>
      <c r="N29" s="667"/>
      <c r="O29" s="667"/>
      <c r="P29" s="667">
        <v>1</v>
      </c>
      <c r="Q29" s="667"/>
      <c r="R29" s="667">
        <v>5</v>
      </c>
      <c r="S29" s="667"/>
      <c r="T29" s="667"/>
      <c r="U29" s="667"/>
      <c r="V29" s="667"/>
      <c r="W29" s="667"/>
      <c r="X29" s="667">
        <v>35</v>
      </c>
      <c r="Y29" s="667">
        <v>34</v>
      </c>
      <c r="Z29" s="667">
        <v>7</v>
      </c>
      <c r="AA29" s="671"/>
    </row>
    <row r="30" spans="1:27" ht="36.75" customHeight="1">
      <c r="A30" s="374" t="s">
        <v>199</v>
      </c>
      <c r="B30" s="667"/>
      <c r="C30" s="667"/>
      <c r="D30" s="667"/>
      <c r="E30" s="667"/>
      <c r="F30" s="667">
        <v>7</v>
      </c>
      <c r="G30" s="667"/>
      <c r="H30" s="667">
        <v>8</v>
      </c>
      <c r="I30" s="667"/>
      <c r="J30" s="667">
        <v>8</v>
      </c>
      <c r="K30" s="667"/>
      <c r="L30" s="667">
        <v>7</v>
      </c>
      <c r="M30" s="667"/>
      <c r="N30" s="667"/>
      <c r="O30" s="667"/>
      <c r="P30" s="667">
        <v>1</v>
      </c>
      <c r="Q30" s="667"/>
      <c r="R30" s="667">
        <v>8</v>
      </c>
      <c r="S30" s="667"/>
      <c r="T30" s="667"/>
      <c r="U30" s="667"/>
      <c r="V30" s="667"/>
      <c r="W30" s="667"/>
      <c r="X30" s="667">
        <v>2</v>
      </c>
      <c r="Y30" s="667"/>
      <c r="Z30" s="667"/>
      <c r="AA30" s="671"/>
    </row>
    <row r="31" spans="1:27" ht="36.75" customHeight="1">
      <c r="A31" s="374" t="s">
        <v>200</v>
      </c>
      <c r="B31" s="667"/>
      <c r="C31" s="667"/>
      <c r="D31" s="667"/>
      <c r="E31" s="667"/>
      <c r="F31" s="667"/>
      <c r="G31" s="667"/>
      <c r="H31" s="667">
        <v>50</v>
      </c>
      <c r="I31" s="667"/>
      <c r="J31" s="667">
        <v>55</v>
      </c>
      <c r="K31" s="667"/>
      <c r="L31" s="667">
        <v>30</v>
      </c>
      <c r="M31" s="667"/>
      <c r="N31" s="667"/>
      <c r="O31" s="667"/>
      <c r="P31" s="667">
        <v>3</v>
      </c>
      <c r="Q31" s="667"/>
      <c r="R31" s="667">
        <v>15</v>
      </c>
      <c r="S31" s="667">
        <v>165</v>
      </c>
      <c r="T31" s="667"/>
      <c r="U31" s="667"/>
      <c r="V31" s="667"/>
      <c r="W31" s="667"/>
      <c r="X31" s="667">
        <v>11</v>
      </c>
      <c r="Y31" s="667"/>
      <c r="Z31" s="667"/>
      <c r="AA31" s="671"/>
    </row>
    <row r="32" spans="1:27" ht="36.75" customHeight="1">
      <c r="A32" s="374" t="s">
        <v>201</v>
      </c>
      <c r="B32" s="667">
        <v>5</v>
      </c>
      <c r="C32" s="667"/>
      <c r="D32" s="667">
        <v>8</v>
      </c>
      <c r="E32" s="667"/>
      <c r="F32" s="667">
        <v>45</v>
      </c>
      <c r="G32" s="667"/>
      <c r="H32" s="667">
        <v>5</v>
      </c>
      <c r="I32" s="667"/>
      <c r="J32" s="667">
        <v>52</v>
      </c>
      <c r="K32" s="667"/>
      <c r="L32" s="667">
        <v>18</v>
      </c>
      <c r="M32" s="667"/>
      <c r="N32" s="667"/>
      <c r="O32" s="667"/>
      <c r="P32" s="667"/>
      <c r="Q32" s="667"/>
      <c r="R32" s="667">
        <v>15</v>
      </c>
      <c r="S32" s="667"/>
      <c r="T32" s="667"/>
      <c r="U32" s="667"/>
      <c r="V32" s="667"/>
      <c r="W32" s="667"/>
      <c r="X32" s="667">
        <v>14</v>
      </c>
      <c r="Y32" s="667"/>
      <c r="Z32" s="667"/>
      <c r="AA32" s="671"/>
    </row>
    <row r="33" spans="1:27" ht="36.75" customHeight="1" thickBot="1">
      <c r="A33" s="375" t="s">
        <v>202</v>
      </c>
      <c r="B33" s="371">
        <f>SUM(B26:B32)</f>
        <v>467</v>
      </c>
      <c r="C33" s="371">
        <f>SUM(C26:C32)</f>
        <v>0</v>
      </c>
      <c r="D33" s="371">
        <f t="shared" ref="D33:AA33" si="4">SUM(D26:D32)</f>
        <v>44</v>
      </c>
      <c r="E33" s="371">
        <f t="shared" si="4"/>
        <v>0</v>
      </c>
      <c r="F33" s="371">
        <f t="shared" si="4"/>
        <v>513</v>
      </c>
      <c r="G33" s="371">
        <f t="shared" si="4"/>
        <v>0</v>
      </c>
      <c r="H33" s="371">
        <f t="shared" si="4"/>
        <v>201</v>
      </c>
      <c r="I33" s="371">
        <f t="shared" si="4"/>
        <v>0</v>
      </c>
      <c r="J33" s="371">
        <f t="shared" si="4"/>
        <v>410</v>
      </c>
      <c r="K33" s="371">
        <f>SUM(K26:K32)</f>
        <v>0</v>
      </c>
      <c r="L33" s="371">
        <f t="shared" si="4"/>
        <v>292</v>
      </c>
      <c r="M33" s="371">
        <f t="shared" si="4"/>
        <v>0</v>
      </c>
      <c r="N33" s="371">
        <f t="shared" si="4"/>
        <v>0</v>
      </c>
      <c r="O33" s="371">
        <f t="shared" si="4"/>
        <v>0</v>
      </c>
      <c r="P33" s="371">
        <f t="shared" si="4"/>
        <v>45</v>
      </c>
      <c r="Q33" s="371">
        <f t="shared" si="4"/>
        <v>0</v>
      </c>
      <c r="R33" s="371">
        <f t="shared" si="4"/>
        <v>87</v>
      </c>
      <c r="S33" s="371">
        <f t="shared" si="4"/>
        <v>165</v>
      </c>
      <c r="T33" s="371">
        <f t="shared" si="4"/>
        <v>0</v>
      </c>
      <c r="U33" s="371">
        <f t="shared" si="4"/>
        <v>0</v>
      </c>
      <c r="V33" s="371">
        <f t="shared" si="4"/>
        <v>0</v>
      </c>
      <c r="W33" s="371">
        <f t="shared" si="4"/>
        <v>0</v>
      </c>
      <c r="X33" s="371">
        <f t="shared" si="4"/>
        <v>238</v>
      </c>
      <c r="Y33" s="371">
        <f t="shared" si="4"/>
        <v>149</v>
      </c>
      <c r="Z33" s="371">
        <f t="shared" si="4"/>
        <v>7</v>
      </c>
      <c r="AA33" s="371">
        <f t="shared" si="4"/>
        <v>0</v>
      </c>
    </row>
    <row r="34" spans="1:27" ht="36.75" customHeight="1">
      <c r="A34" s="176"/>
    </row>
    <row r="35" spans="1:27" ht="36.75" customHeight="1">
      <c r="A35" s="866" t="s">
        <v>303</v>
      </c>
      <c r="B35" s="866"/>
      <c r="C35" s="866"/>
      <c r="D35" s="177"/>
      <c r="E35" s="177"/>
      <c r="F35" s="177"/>
      <c r="G35" s="177"/>
    </row>
    <row r="36" spans="1:27" ht="36.75" customHeight="1">
      <c r="A36" s="376" t="s">
        <v>115</v>
      </c>
      <c r="B36" s="862" t="s">
        <v>304</v>
      </c>
      <c r="C36" s="863"/>
      <c r="D36" s="178"/>
      <c r="E36" s="178"/>
      <c r="F36" s="178"/>
      <c r="G36" s="178"/>
    </row>
    <row r="37" spans="1:27" ht="36.75" customHeight="1">
      <c r="A37" s="377" t="s">
        <v>305</v>
      </c>
      <c r="B37" s="867">
        <v>428000</v>
      </c>
      <c r="C37" s="868"/>
    </row>
    <row r="38" spans="1:27" ht="36.75" customHeight="1">
      <c r="A38" s="377" t="s">
        <v>306</v>
      </c>
      <c r="B38" s="867">
        <v>321600</v>
      </c>
      <c r="C38" s="868"/>
    </row>
    <row r="39" spans="1:27" ht="36.75" customHeight="1">
      <c r="A39" s="377" t="s">
        <v>307</v>
      </c>
      <c r="B39" s="867">
        <v>6400</v>
      </c>
      <c r="C39" s="868"/>
    </row>
    <row r="40" spans="1:27" ht="36.75" customHeight="1">
      <c r="A40" s="378" t="s">
        <v>4</v>
      </c>
      <c r="B40" s="864">
        <f>SUM(B37:C39)</f>
        <v>756000</v>
      </c>
      <c r="C40" s="865"/>
    </row>
    <row r="41" spans="1:27" ht="36.75" customHeight="1">
      <c r="C41" s="49"/>
    </row>
    <row r="42" spans="1:27" ht="36.75" customHeight="1">
      <c r="C42" s="49"/>
    </row>
    <row r="43" spans="1:27" ht="36.75" customHeight="1">
      <c r="C43" s="49"/>
    </row>
  </sheetData>
  <sheetProtection formatCells="0" formatColumns="0" formatRows="0" insertRows="0"/>
  <mergeCells count="40">
    <mergeCell ref="B36:C36"/>
    <mergeCell ref="Z2:Z3"/>
    <mergeCell ref="B40:C40"/>
    <mergeCell ref="Z19:Z20"/>
    <mergeCell ref="AA19:AA20"/>
    <mergeCell ref="A35:C35"/>
    <mergeCell ref="B37:C37"/>
    <mergeCell ref="B38:C38"/>
    <mergeCell ref="B39:C39"/>
    <mergeCell ref="P19:Q19"/>
    <mergeCell ref="R19:R20"/>
    <mergeCell ref="S19:T19"/>
    <mergeCell ref="U19:W19"/>
    <mergeCell ref="X19:X20"/>
    <mergeCell ref="Y19:Y20"/>
    <mergeCell ref="A18:AA18"/>
    <mergeCell ref="A19:A20"/>
    <mergeCell ref="S2:T2"/>
    <mergeCell ref="U2:W2"/>
    <mergeCell ref="B19:C19"/>
    <mergeCell ref="D19:E19"/>
    <mergeCell ref="F19:G19"/>
    <mergeCell ref="H19:I19"/>
    <mergeCell ref="J19:K19"/>
    <mergeCell ref="X2:X3"/>
    <mergeCell ref="Y2:Y3"/>
    <mergeCell ref="L19:M19"/>
    <mergeCell ref="N19:O19"/>
    <mergeCell ref="A1:AA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A2:AA3"/>
    <mergeCell ref="R2:R3"/>
  </mergeCells>
  <printOptions horizontalCentered="1" verticalCentered="1"/>
  <pageMargins left="0.19685039370078741" right="0.19685039370078741" top="0.9055118110236221" bottom="0.74803149606299213" header="0.55118110236220474" footer="0.19685039370078741"/>
  <pageSetup paperSize="9" scale="40" orientation="landscape" r:id="rId1"/>
  <headerFooter>
    <oddHeader>&amp;Lمیلیون ریال&amp;C&amp;"B Nazanin,Bold"&amp;16بودجه تفصیلی دانشگاه علوم پزشکی و خدمات بهداشتی درمانی استان یاسوج سال 1399&amp;R&amp;"B Yekan,Regular"10</oddHeader>
    <oddFooter>&amp;L&amp;"B Nazanin,Bold"&amp;16رییس مرکز بودجه و پایش عملکرد:دکتر سید جواد طباییان &amp;C&amp;"B Nazanin,Bold"&amp;16معاون توسعه : دکترامین اله بابویی&amp;R&amp;"B Nazanin,Bold"&amp;16رییس : دکتر سعید جاودان سیرت</oddFooter>
  </headerFooter>
  <rowBreaks count="1" manualBreakCount="1">
    <brk id="1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2"/>
  <sheetViews>
    <sheetView rightToLeft="1" view="pageLayout" topLeftCell="M46" zoomScaleNormal="60" zoomScaleSheetLayoutView="68" workbookViewId="0">
      <selection activeCell="E26" sqref="E26"/>
    </sheetView>
  </sheetViews>
  <sheetFormatPr defaultColWidth="9" defaultRowHeight="39" customHeight="1"/>
  <cols>
    <col min="1" max="1" width="4.42578125" style="179" bestFit="1" customWidth="1"/>
    <col min="2" max="2" width="29" style="179" customWidth="1"/>
    <col min="3" max="3" width="15.85546875" style="179" customWidth="1"/>
    <col min="4" max="4" width="24.5703125" style="179" customWidth="1"/>
    <col min="5" max="5" width="15.5703125" style="179" customWidth="1"/>
    <col min="6" max="8" width="8" style="179" customWidth="1"/>
    <col min="9" max="27" width="9.42578125" style="179" customWidth="1"/>
    <col min="28" max="28" width="10.7109375" style="179" customWidth="1"/>
    <col min="29" max="29" width="9" style="179"/>
    <col min="30" max="30" width="9" style="180"/>
    <col min="31" max="31" width="14.28515625" style="180" customWidth="1"/>
    <col min="32" max="16384" width="9" style="179"/>
  </cols>
  <sheetData>
    <row r="1" spans="1:31" ht="39" customHeight="1" thickBot="1">
      <c r="A1" s="856" t="s">
        <v>457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6"/>
      <c r="M1" s="856"/>
      <c r="N1" s="856"/>
      <c r="O1" s="856"/>
      <c r="P1" s="856"/>
      <c r="Q1" s="856"/>
      <c r="R1" s="856"/>
      <c r="S1" s="856"/>
      <c r="T1" s="856"/>
      <c r="U1" s="856"/>
      <c r="V1" s="856"/>
      <c r="W1" s="856"/>
      <c r="X1" s="856"/>
      <c r="Y1" s="856"/>
      <c r="Z1" s="856"/>
      <c r="AA1" s="856"/>
      <c r="AB1" s="856"/>
    </row>
    <row r="2" spans="1:31" ht="39" customHeight="1">
      <c r="A2" s="870" t="s">
        <v>203</v>
      </c>
      <c r="B2" s="872" t="s">
        <v>204</v>
      </c>
      <c r="C2" s="872" t="s">
        <v>340</v>
      </c>
      <c r="D2" s="872" t="s">
        <v>339</v>
      </c>
      <c r="E2" s="874" t="s">
        <v>205</v>
      </c>
      <c r="F2" s="875"/>
      <c r="G2" s="876" t="s">
        <v>206</v>
      </c>
      <c r="H2" s="877"/>
      <c r="I2" s="877"/>
      <c r="J2" s="877"/>
      <c r="K2" s="877"/>
      <c r="L2" s="877"/>
      <c r="M2" s="877"/>
      <c r="N2" s="877"/>
      <c r="O2" s="877"/>
      <c r="P2" s="877"/>
      <c r="Q2" s="877"/>
      <c r="R2" s="877"/>
      <c r="S2" s="877"/>
      <c r="T2" s="877"/>
      <c r="U2" s="877"/>
      <c r="V2" s="877"/>
      <c r="W2" s="877"/>
      <c r="X2" s="877"/>
      <c r="Y2" s="877"/>
      <c r="Z2" s="877"/>
      <c r="AA2" s="877"/>
      <c r="AB2" s="878"/>
    </row>
    <row r="3" spans="1:31" ht="39" customHeight="1">
      <c r="A3" s="871"/>
      <c r="B3" s="873"/>
      <c r="C3" s="873"/>
      <c r="D3" s="873"/>
      <c r="E3" s="181" t="s">
        <v>170</v>
      </c>
      <c r="F3" s="181" t="s">
        <v>207</v>
      </c>
      <c r="G3" s="181" t="s">
        <v>208</v>
      </c>
      <c r="H3" s="181" t="s">
        <v>209</v>
      </c>
      <c r="I3" s="181" t="s">
        <v>210</v>
      </c>
      <c r="J3" s="181" t="s">
        <v>211</v>
      </c>
      <c r="K3" s="181" t="s">
        <v>212</v>
      </c>
      <c r="L3" s="181" t="s">
        <v>213</v>
      </c>
      <c r="M3" s="181" t="s">
        <v>214</v>
      </c>
      <c r="N3" s="181" t="s">
        <v>215</v>
      </c>
      <c r="O3" s="181" t="s">
        <v>216</v>
      </c>
      <c r="P3" s="181" t="s">
        <v>217</v>
      </c>
      <c r="Q3" s="181" t="s">
        <v>218</v>
      </c>
      <c r="R3" s="181" t="s">
        <v>219</v>
      </c>
      <c r="S3" s="181" t="s">
        <v>220</v>
      </c>
      <c r="T3" s="181" t="s">
        <v>221</v>
      </c>
      <c r="U3" s="181" t="s">
        <v>222</v>
      </c>
      <c r="V3" s="181" t="s">
        <v>223</v>
      </c>
      <c r="W3" s="181" t="s">
        <v>224</v>
      </c>
      <c r="X3" s="181" t="s">
        <v>225</v>
      </c>
      <c r="Y3" s="181" t="s">
        <v>226</v>
      </c>
      <c r="Z3" s="181" t="s">
        <v>227</v>
      </c>
      <c r="AA3" s="181" t="s">
        <v>228</v>
      </c>
      <c r="AB3" s="182" t="s">
        <v>229</v>
      </c>
    </row>
    <row r="4" spans="1:31" ht="39" customHeight="1">
      <c r="A4" s="184">
        <v>1</v>
      </c>
      <c r="B4" s="673" t="s">
        <v>533</v>
      </c>
      <c r="C4" s="674" t="s">
        <v>534</v>
      </c>
      <c r="D4" s="674" t="s">
        <v>535</v>
      </c>
      <c r="E4" s="675">
        <v>197</v>
      </c>
      <c r="F4" s="675">
        <v>172</v>
      </c>
      <c r="G4" s="675">
        <v>9</v>
      </c>
      <c r="H4" s="675">
        <v>0</v>
      </c>
      <c r="I4" s="675">
        <v>0</v>
      </c>
      <c r="J4" s="675">
        <v>0</v>
      </c>
      <c r="K4" s="675">
        <v>6</v>
      </c>
      <c r="L4" s="675">
        <v>0</v>
      </c>
      <c r="M4" s="675">
        <v>14</v>
      </c>
      <c r="N4" s="675">
        <v>11</v>
      </c>
      <c r="O4" s="675">
        <v>40</v>
      </c>
      <c r="P4" s="675">
        <v>48</v>
      </c>
      <c r="Q4" s="675">
        <v>70</v>
      </c>
      <c r="R4" s="675">
        <v>0</v>
      </c>
      <c r="S4" s="675">
        <v>0</v>
      </c>
      <c r="T4" s="675">
        <v>11</v>
      </c>
      <c r="U4" s="675">
        <v>5</v>
      </c>
      <c r="V4" s="675">
        <v>12</v>
      </c>
      <c r="W4" s="675">
        <v>0</v>
      </c>
      <c r="X4" s="675">
        <v>0</v>
      </c>
      <c r="Y4" s="675">
        <v>0</v>
      </c>
      <c r="Z4" s="675">
        <v>0</v>
      </c>
      <c r="AA4" s="675">
        <v>8</v>
      </c>
      <c r="AB4" s="186">
        <f>SUM(G4:AA4)</f>
        <v>234</v>
      </c>
    </row>
    <row r="5" spans="1:31" ht="39" customHeight="1">
      <c r="A5" s="184">
        <v>2</v>
      </c>
      <c r="B5" s="673" t="s">
        <v>536</v>
      </c>
      <c r="C5" s="674" t="s">
        <v>534</v>
      </c>
      <c r="D5" s="674" t="s">
        <v>535</v>
      </c>
      <c r="E5" s="675">
        <v>203</v>
      </c>
      <c r="F5" s="675">
        <v>144</v>
      </c>
      <c r="G5" s="675">
        <v>9</v>
      </c>
      <c r="H5" s="675">
        <v>10</v>
      </c>
      <c r="I5" s="675">
        <v>14</v>
      </c>
      <c r="J5" s="675">
        <v>2</v>
      </c>
      <c r="K5" s="675">
        <v>7</v>
      </c>
      <c r="L5" s="675">
        <v>0</v>
      </c>
      <c r="M5" s="675">
        <v>0</v>
      </c>
      <c r="N5" s="675">
        <v>0</v>
      </c>
      <c r="O5" s="675">
        <v>51</v>
      </c>
      <c r="P5" s="675">
        <v>20</v>
      </c>
      <c r="Q5" s="675">
        <v>30</v>
      </c>
      <c r="R5" s="675">
        <v>70</v>
      </c>
      <c r="S5" s="675">
        <v>0</v>
      </c>
      <c r="T5" s="675">
        <v>0</v>
      </c>
      <c r="U5" s="675">
        <v>6</v>
      </c>
      <c r="V5" s="675">
        <v>15</v>
      </c>
      <c r="W5" s="675">
        <v>0</v>
      </c>
      <c r="X5" s="675">
        <v>0</v>
      </c>
      <c r="Y5" s="675">
        <v>27</v>
      </c>
      <c r="Z5" s="675">
        <v>21</v>
      </c>
      <c r="AA5" s="675">
        <v>14</v>
      </c>
      <c r="AB5" s="186">
        <f t="shared" ref="AB5:AB13" si="0">SUM(G5:AA5)</f>
        <v>296</v>
      </c>
    </row>
    <row r="6" spans="1:31" ht="39" customHeight="1">
      <c r="A6" s="184">
        <v>3</v>
      </c>
      <c r="B6" s="673" t="s">
        <v>537</v>
      </c>
      <c r="C6" s="674" t="s">
        <v>534</v>
      </c>
      <c r="D6" s="674" t="s">
        <v>535</v>
      </c>
      <c r="E6" s="675">
        <v>294</v>
      </c>
      <c r="F6" s="675">
        <v>294</v>
      </c>
      <c r="G6" s="675">
        <v>28</v>
      </c>
      <c r="H6" s="675">
        <v>0</v>
      </c>
      <c r="I6" s="675">
        <v>0</v>
      </c>
      <c r="J6" s="675">
        <v>0</v>
      </c>
      <c r="K6" s="675">
        <v>9</v>
      </c>
      <c r="L6" s="675">
        <v>0</v>
      </c>
      <c r="M6" s="675">
        <v>0</v>
      </c>
      <c r="N6" s="675">
        <v>5</v>
      </c>
      <c r="O6" s="675">
        <v>32</v>
      </c>
      <c r="P6" s="675">
        <v>146</v>
      </c>
      <c r="Q6" s="675">
        <v>48</v>
      </c>
      <c r="R6" s="675">
        <v>12</v>
      </c>
      <c r="S6" s="675">
        <v>0</v>
      </c>
      <c r="T6" s="675">
        <v>0</v>
      </c>
      <c r="U6" s="675">
        <v>8</v>
      </c>
      <c r="V6" s="675">
        <v>15</v>
      </c>
      <c r="W6" s="675">
        <v>0</v>
      </c>
      <c r="X6" s="675">
        <v>0</v>
      </c>
      <c r="Y6" s="675">
        <v>0</v>
      </c>
      <c r="Z6" s="675">
        <v>12</v>
      </c>
      <c r="AA6" s="675">
        <v>10</v>
      </c>
      <c r="AB6" s="186">
        <f t="shared" si="0"/>
        <v>325</v>
      </c>
    </row>
    <row r="7" spans="1:31" ht="39" customHeight="1">
      <c r="A7" s="184">
        <v>4</v>
      </c>
      <c r="B7" s="673" t="s">
        <v>538</v>
      </c>
      <c r="C7" s="674" t="s">
        <v>534</v>
      </c>
      <c r="D7" s="676" t="s">
        <v>535</v>
      </c>
      <c r="E7" s="677">
        <v>23</v>
      </c>
      <c r="F7" s="677">
        <v>50</v>
      </c>
      <c r="G7" s="677">
        <v>0</v>
      </c>
      <c r="H7" s="677">
        <v>0</v>
      </c>
      <c r="I7" s="677">
        <v>0</v>
      </c>
      <c r="J7" s="677">
        <v>0</v>
      </c>
      <c r="K7" s="677">
        <v>0</v>
      </c>
      <c r="L7" s="677">
        <v>50</v>
      </c>
      <c r="M7" s="677">
        <v>0</v>
      </c>
      <c r="N7" s="677">
        <v>0</v>
      </c>
      <c r="O7" s="677">
        <v>2</v>
      </c>
      <c r="P7" s="677">
        <v>0</v>
      </c>
      <c r="Q7" s="677">
        <v>0</v>
      </c>
      <c r="R7" s="677">
        <v>0</v>
      </c>
      <c r="S7" s="677">
        <v>0</v>
      </c>
      <c r="T7" s="677">
        <v>0</v>
      </c>
      <c r="U7" s="677">
        <v>0</v>
      </c>
      <c r="V7" s="677">
        <v>0</v>
      </c>
      <c r="W7" s="677">
        <v>0</v>
      </c>
      <c r="X7" s="677">
        <v>0</v>
      </c>
      <c r="Y7" s="677">
        <v>0</v>
      </c>
      <c r="Z7" s="677">
        <v>0</v>
      </c>
      <c r="AA7" s="677">
        <v>6</v>
      </c>
      <c r="AB7" s="186">
        <f t="shared" si="0"/>
        <v>58</v>
      </c>
    </row>
    <row r="8" spans="1:31" ht="39" customHeight="1">
      <c r="A8" s="184">
        <v>5</v>
      </c>
      <c r="B8" s="673" t="s">
        <v>539</v>
      </c>
      <c r="C8" s="674" t="s">
        <v>534</v>
      </c>
      <c r="D8" s="674" t="s">
        <v>501</v>
      </c>
      <c r="E8" s="675">
        <v>96</v>
      </c>
      <c r="F8" s="675">
        <v>96</v>
      </c>
      <c r="G8" s="675">
        <v>3</v>
      </c>
      <c r="H8" s="675">
        <v>0</v>
      </c>
      <c r="I8" s="675">
        <v>5</v>
      </c>
      <c r="J8" s="675">
        <v>0</v>
      </c>
      <c r="K8" s="675">
        <v>3</v>
      </c>
      <c r="L8" s="675">
        <v>0</v>
      </c>
      <c r="M8" s="675">
        <v>0</v>
      </c>
      <c r="N8" s="675">
        <v>0</v>
      </c>
      <c r="O8" s="675">
        <v>10</v>
      </c>
      <c r="P8" s="675">
        <v>0</v>
      </c>
      <c r="Q8" s="675">
        <v>0</v>
      </c>
      <c r="R8" s="675">
        <v>39</v>
      </c>
      <c r="S8" s="675">
        <v>0</v>
      </c>
      <c r="T8" s="675">
        <v>0</v>
      </c>
      <c r="U8" s="675">
        <v>4</v>
      </c>
      <c r="V8" s="675">
        <v>5</v>
      </c>
      <c r="W8" s="675">
        <v>0</v>
      </c>
      <c r="X8" s="675">
        <v>0</v>
      </c>
      <c r="Y8" s="675">
        <v>15</v>
      </c>
      <c r="Z8" s="675">
        <v>27</v>
      </c>
      <c r="AA8" s="675">
        <v>10</v>
      </c>
      <c r="AB8" s="186">
        <f t="shared" si="0"/>
        <v>121</v>
      </c>
    </row>
    <row r="9" spans="1:31" ht="39" customHeight="1">
      <c r="A9" s="184">
        <v>6</v>
      </c>
      <c r="B9" s="673" t="s">
        <v>540</v>
      </c>
      <c r="C9" s="674" t="s">
        <v>534</v>
      </c>
      <c r="D9" s="676" t="s">
        <v>501</v>
      </c>
      <c r="E9" s="677">
        <v>136</v>
      </c>
      <c r="F9" s="677">
        <v>111</v>
      </c>
      <c r="G9" s="677">
        <v>12</v>
      </c>
      <c r="H9" s="677">
        <v>5</v>
      </c>
      <c r="I9" s="677">
        <v>0</v>
      </c>
      <c r="J9" s="677">
        <v>0</v>
      </c>
      <c r="K9" s="677">
        <v>4</v>
      </c>
      <c r="L9" s="677">
        <v>9</v>
      </c>
      <c r="M9" s="677">
        <v>0</v>
      </c>
      <c r="N9" s="677">
        <v>14</v>
      </c>
      <c r="O9" s="677">
        <v>22</v>
      </c>
      <c r="P9" s="677">
        <v>26</v>
      </c>
      <c r="Q9" s="677">
        <v>39</v>
      </c>
      <c r="R9" s="677">
        <v>0</v>
      </c>
      <c r="S9" s="677">
        <v>0</v>
      </c>
      <c r="T9" s="677">
        <v>7</v>
      </c>
      <c r="U9" s="677">
        <v>4</v>
      </c>
      <c r="V9" s="677">
        <v>5</v>
      </c>
      <c r="W9" s="677">
        <v>0</v>
      </c>
      <c r="X9" s="677">
        <v>0</v>
      </c>
      <c r="Y9" s="677">
        <v>0</v>
      </c>
      <c r="Z9" s="677">
        <v>0</v>
      </c>
      <c r="AA9" s="677">
        <v>12</v>
      </c>
      <c r="AB9" s="186">
        <f t="shared" si="0"/>
        <v>159</v>
      </c>
    </row>
    <row r="10" spans="1:31" ht="39" customHeight="1">
      <c r="A10" s="184">
        <v>7</v>
      </c>
      <c r="B10" s="673" t="s">
        <v>541</v>
      </c>
      <c r="C10" s="674" t="s">
        <v>534</v>
      </c>
      <c r="D10" s="674" t="s">
        <v>501</v>
      </c>
      <c r="E10" s="675">
        <v>180</v>
      </c>
      <c r="F10" s="675">
        <v>240</v>
      </c>
      <c r="G10" s="675">
        <v>12</v>
      </c>
      <c r="H10" s="675">
        <v>6</v>
      </c>
      <c r="I10" s="675">
        <v>4</v>
      </c>
      <c r="J10" s="675">
        <v>0</v>
      </c>
      <c r="K10" s="675">
        <v>5</v>
      </c>
      <c r="L10" s="675">
        <v>12</v>
      </c>
      <c r="M10" s="675">
        <v>0</v>
      </c>
      <c r="N10" s="675">
        <v>13</v>
      </c>
      <c r="O10" s="675">
        <v>45</v>
      </c>
      <c r="P10" s="675">
        <v>31</v>
      </c>
      <c r="Q10" s="675">
        <v>53</v>
      </c>
      <c r="R10" s="675">
        <v>35</v>
      </c>
      <c r="S10" s="675">
        <v>0</v>
      </c>
      <c r="T10" s="675">
        <v>6</v>
      </c>
      <c r="U10" s="675">
        <v>5</v>
      </c>
      <c r="V10" s="675">
        <v>12</v>
      </c>
      <c r="W10" s="675">
        <v>0</v>
      </c>
      <c r="X10" s="675">
        <v>0</v>
      </c>
      <c r="Y10" s="675">
        <v>20</v>
      </c>
      <c r="Z10" s="675">
        <v>24</v>
      </c>
      <c r="AA10" s="675">
        <v>25</v>
      </c>
      <c r="AB10" s="186">
        <f t="shared" si="0"/>
        <v>308</v>
      </c>
    </row>
    <row r="11" spans="1:31" ht="39" customHeight="1">
      <c r="A11" s="184">
        <v>8</v>
      </c>
      <c r="B11" s="673" t="s">
        <v>542</v>
      </c>
      <c r="C11" s="674" t="s">
        <v>534</v>
      </c>
      <c r="D11" s="676" t="s">
        <v>501</v>
      </c>
      <c r="E11" s="677">
        <v>32</v>
      </c>
      <c r="F11" s="677">
        <v>38</v>
      </c>
      <c r="G11" s="677">
        <v>4</v>
      </c>
      <c r="H11" s="677">
        <v>0</v>
      </c>
      <c r="I11" s="677">
        <v>0</v>
      </c>
      <c r="J11" s="677">
        <v>0</v>
      </c>
      <c r="K11" s="677">
        <v>2</v>
      </c>
      <c r="L11" s="677">
        <v>0</v>
      </c>
      <c r="M11" s="677">
        <v>0</v>
      </c>
      <c r="N11" s="677">
        <v>2</v>
      </c>
      <c r="O11" s="677">
        <v>10</v>
      </c>
      <c r="P11" s="677">
        <v>8</v>
      </c>
      <c r="Q11" s="677">
        <v>8</v>
      </c>
      <c r="R11" s="677">
        <v>8</v>
      </c>
      <c r="S11" s="677">
        <v>0</v>
      </c>
      <c r="T11" s="677">
        <v>0</v>
      </c>
      <c r="U11" s="677">
        <v>2</v>
      </c>
      <c r="V11" s="677">
        <v>2</v>
      </c>
      <c r="W11" s="677">
        <v>0</v>
      </c>
      <c r="X11" s="677">
        <v>0</v>
      </c>
      <c r="Y11" s="677">
        <v>0</v>
      </c>
      <c r="Z11" s="677">
        <v>6</v>
      </c>
      <c r="AA11" s="677">
        <v>4</v>
      </c>
      <c r="AB11" s="186">
        <f t="shared" si="0"/>
        <v>56</v>
      </c>
    </row>
    <row r="12" spans="1:31" ht="39" customHeight="1">
      <c r="A12" s="184">
        <v>9</v>
      </c>
      <c r="B12" s="673" t="s">
        <v>543</v>
      </c>
      <c r="C12" s="674" t="s">
        <v>534</v>
      </c>
      <c r="D12" s="674" t="s">
        <v>501</v>
      </c>
      <c r="E12" s="675">
        <v>138</v>
      </c>
      <c r="F12" s="675">
        <v>138</v>
      </c>
      <c r="G12" s="675">
        <v>12</v>
      </c>
      <c r="H12" s="675">
        <v>4</v>
      </c>
      <c r="I12" s="675">
        <v>0</v>
      </c>
      <c r="J12" s="675">
        <v>0</v>
      </c>
      <c r="K12" s="675">
        <v>5</v>
      </c>
      <c r="L12" s="675">
        <v>0</v>
      </c>
      <c r="M12" s="675">
        <v>0</v>
      </c>
      <c r="N12" s="675">
        <v>0</v>
      </c>
      <c r="O12" s="675">
        <v>26</v>
      </c>
      <c r="P12" s="675">
        <v>44</v>
      </c>
      <c r="Q12" s="675">
        <v>24</v>
      </c>
      <c r="R12" s="675">
        <v>8</v>
      </c>
      <c r="S12" s="675">
        <v>0</v>
      </c>
      <c r="T12" s="675">
        <v>0</v>
      </c>
      <c r="U12" s="675">
        <v>5</v>
      </c>
      <c r="V12" s="675">
        <v>8</v>
      </c>
      <c r="W12" s="675">
        <v>0</v>
      </c>
      <c r="X12" s="675">
        <v>0</v>
      </c>
      <c r="Y12" s="675">
        <v>0</v>
      </c>
      <c r="Z12" s="675">
        <v>12</v>
      </c>
      <c r="AA12" s="675">
        <v>8</v>
      </c>
      <c r="AB12" s="186">
        <f t="shared" si="0"/>
        <v>156</v>
      </c>
      <c r="AD12" s="479" t="s">
        <v>491</v>
      </c>
      <c r="AE12" s="479" t="s">
        <v>502</v>
      </c>
    </row>
    <row r="13" spans="1:31" ht="39" customHeight="1">
      <c r="A13" s="184">
        <v>10</v>
      </c>
      <c r="B13" s="678" t="s">
        <v>544</v>
      </c>
      <c r="C13" s="676"/>
      <c r="D13" s="676" t="s">
        <v>501</v>
      </c>
      <c r="E13" s="677">
        <v>32</v>
      </c>
      <c r="F13" s="677">
        <v>28</v>
      </c>
      <c r="G13" s="677">
        <v>0</v>
      </c>
      <c r="H13" s="677">
        <v>0</v>
      </c>
      <c r="I13" s="677">
        <v>0</v>
      </c>
      <c r="J13" s="677">
        <v>0</v>
      </c>
      <c r="K13" s="677">
        <v>0</v>
      </c>
      <c r="L13" s="677">
        <v>0</v>
      </c>
      <c r="M13" s="677">
        <v>0</v>
      </c>
      <c r="N13" s="677">
        <v>0</v>
      </c>
      <c r="O13" s="677">
        <v>0</v>
      </c>
      <c r="P13" s="677">
        <v>0</v>
      </c>
      <c r="Q13" s="677">
        <v>0</v>
      </c>
      <c r="R13" s="677">
        <v>0</v>
      </c>
      <c r="S13" s="677">
        <v>0</v>
      </c>
      <c r="T13" s="677">
        <v>0</v>
      </c>
      <c r="U13" s="677">
        <v>0</v>
      </c>
      <c r="V13" s="677">
        <v>0</v>
      </c>
      <c r="W13" s="677">
        <v>0</v>
      </c>
      <c r="X13" s="677">
        <v>0</v>
      </c>
      <c r="Y13" s="677">
        <v>0</v>
      </c>
      <c r="Z13" s="677">
        <v>0</v>
      </c>
      <c r="AA13" s="677">
        <v>0</v>
      </c>
      <c r="AB13" s="186">
        <f t="shared" si="0"/>
        <v>0</v>
      </c>
      <c r="AE13" s="479" t="s">
        <v>501</v>
      </c>
    </row>
    <row r="14" spans="1:31" ht="39" customHeight="1">
      <c r="A14" s="184">
        <v>11</v>
      </c>
      <c r="B14" s="454"/>
      <c r="C14" s="187"/>
      <c r="D14" s="187"/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451"/>
      <c r="U14" s="451"/>
      <c r="V14" s="451"/>
      <c r="W14" s="451"/>
      <c r="X14" s="451"/>
      <c r="Y14" s="451"/>
      <c r="Z14" s="451"/>
      <c r="AA14" s="451"/>
      <c r="AB14" s="188">
        <f t="shared" ref="AB14:AB19" si="1">SUM(G14:AA14)</f>
        <v>0</v>
      </c>
      <c r="AE14" s="479" t="s">
        <v>490</v>
      </c>
    </row>
    <row r="15" spans="1:31" ht="39" customHeight="1">
      <c r="A15" s="184">
        <v>12</v>
      </c>
      <c r="B15" s="454"/>
      <c r="C15" s="185"/>
      <c r="D15" s="185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451"/>
      <c r="AB15" s="186">
        <f t="shared" si="1"/>
        <v>0</v>
      </c>
    </row>
    <row r="16" spans="1:31" ht="39" customHeight="1">
      <c r="A16" s="184">
        <v>13</v>
      </c>
      <c r="B16" s="454"/>
      <c r="C16" s="187"/>
      <c r="D16" s="187"/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451"/>
      <c r="Y16" s="451"/>
      <c r="Z16" s="451"/>
      <c r="AA16" s="451"/>
      <c r="AB16" s="188">
        <f t="shared" si="1"/>
        <v>0</v>
      </c>
    </row>
    <row r="17" spans="1:28" ht="39" customHeight="1">
      <c r="A17" s="184">
        <v>14</v>
      </c>
      <c r="B17" s="454"/>
      <c r="C17" s="185"/>
      <c r="D17" s="185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51"/>
      <c r="X17" s="451"/>
      <c r="Y17" s="451"/>
      <c r="Z17" s="451"/>
      <c r="AA17" s="451"/>
      <c r="AB17" s="186">
        <f t="shared" si="1"/>
        <v>0</v>
      </c>
    </row>
    <row r="18" spans="1:28" ht="39" customHeight="1">
      <c r="A18" s="184">
        <v>15</v>
      </c>
      <c r="B18" s="454"/>
      <c r="C18" s="187"/>
      <c r="D18" s="187"/>
      <c r="E18" s="451"/>
      <c r="F18" s="451"/>
      <c r="G18" s="451"/>
      <c r="H18" s="451"/>
      <c r="I18" s="451"/>
      <c r="J18" s="451"/>
      <c r="K18" s="451"/>
      <c r="L18" s="451"/>
      <c r="M18" s="451"/>
      <c r="N18" s="451"/>
      <c r="O18" s="451"/>
      <c r="P18" s="451"/>
      <c r="Q18" s="451"/>
      <c r="R18" s="451"/>
      <c r="S18" s="451"/>
      <c r="T18" s="451"/>
      <c r="U18" s="451"/>
      <c r="V18" s="451"/>
      <c r="W18" s="451"/>
      <c r="X18" s="451"/>
      <c r="Y18" s="451"/>
      <c r="Z18" s="451"/>
      <c r="AA18" s="451"/>
      <c r="AB18" s="188">
        <f t="shared" si="1"/>
        <v>0</v>
      </c>
    </row>
    <row r="19" spans="1:28" ht="39" customHeight="1" thickBot="1">
      <c r="A19" s="184">
        <v>16</v>
      </c>
      <c r="B19" s="455"/>
      <c r="C19" s="185"/>
      <c r="D19" s="185"/>
      <c r="E19" s="456"/>
      <c r="F19" s="45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186">
        <f t="shared" si="1"/>
        <v>0</v>
      </c>
    </row>
    <row r="20" spans="1:28" ht="39" customHeight="1" thickBot="1">
      <c r="A20" s="879" t="s">
        <v>51</v>
      </c>
      <c r="B20" s="880"/>
      <c r="C20" s="880"/>
      <c r="D20" s="881"/>
      <c r="E20" s="189">
        <f t="shared" ref="E20:AB20" si="2">SUM(E4:E19)</f>
        <v>1331</v>
      </c>
      <c r="F20" s="189">
        <f t="shared" si="2"/>
        <v>1311</v>
      </c>
      <c r="G20" s="189">
        <f t="shared" si="2"/>
        <v>89</v>
      </c>
      <c r="H20" s="189">
        <f t="shared" si="2"/>
        <v>25</v>
      </c>
      <c r="I20" s="189">
        <f t="shared" si="2"/>
        <v>23</v>
      </c>
      <c r="J20" s="189">
        <f t="shared" si="2"/>
        <v>2</v>
      </c>
      <c r="K20" s="189">
        <f t="shared" si="2"/>
        <v>41</v>
      </c>
      <c r="L20" s="189">
        <f t="shared" si="2"/>
        <v>71</v>
      </c>
      <c r="M20" s="189">
        <f t="shared" si="2"/>
        <v>14</v>
      </c>
      <c r="N20" s="189">
        <f t="shared" si="2"/>
        <v>45</v>
      </c>
      <c r="O20" s="189">
        <f t="shared" si="2"/>
        <v>238</v>
      </c>
      <c r="P20" s="189">
        <f t="shared" si="2"/>
        <v>323</v>
      </c>
      <c r="Q20" s="189">
        <f t="shared" si="2"/>
        <v>272</v>
      </c>
      <c r="R20" s="189">
        <f t="shared" si="2"/>
        <v>172</v>
      </c>
      <c r="S20" s="189">
        <f t="shared" si="2"/>
        <v>0</v>
      </c>
      <c r="T20" s="189">
        <f t="shared" si="2"/>
        <v>24</v>
      </c>
      <c r="U20" s="189">
        <f t="shared" si="2"/>
        <v>39</v>
      </c>
      <c r="V20" s="189">
        <f t="shared" si="2"/>
        <v>74</v>
      </c>
      <c r="W20" s="189">
        <f t="shared" si="2"/>
        <v>0</v>
      </c>
      <c r="X20" s="189">
        <f t="shared" si="2"/>
        <v>0</v>
      </c>
      <c r="Y20" s="189">
        <f t="shared" si="2"/>
        <v>62</v>
      </c>
      <c r="Z20" s="189">
        <f t="shared" si="2"/>
        <v>102</v>
      </c>
      <c r="AA20" s="189">
        <f t="shared" si="2"/>
        <v>97</v>
      </c>
      <c r="AB20" s="190">
        <f t="shared" si="2"/>
        <v>1713</v>
      </c>
    </row>
    <row r="21" spans="1:28" ht="39" customHeight="1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</row>
    <row r="22" spans="1:28" ht="39" customHeight="1" thickBot="1">
      <c r="A22" s="882" t="s">
        <v>458</v>
      </c>
      <c r="B22" s="882"/>
      <c r="C22" s="882"/>
      <c r="D22" s="882"/>
      <c r="E22" s="882"/>
      <c r="F22" s="882"/>
      <c r="G22" s="882"/>
      <c r="H22" s="882"/>
      <c r="I22" s="882"/>
      <c r="J22" s="882"/>
      <c r="K22" s="882"/>
      <c r="L22" s="882"/>
      <c r="M22" s="882"/>
      <c r="N22" s="882"/>
      <c r="O22" s="882"/>
      <c r="P22" s="882"/>
      <c r="Q22" s="882"/>
      <c r="R22" s="882"/>
      <c r="S22" s="882"/>
      <c r="T22" s="882"/>
      <c r="U22" s="882"/>
      <c r="V22" s="882"/>
      <c r="W22" s="882"/>
      <c r="X22" s="882"/>
      <c r="Y22" s="882"/>
      <c r="Z22" s="882"/>
      <c r="AA22" s="882"/>
      <c r="AB22" s="882"/>
    </row>
    <row r="23" spans="1:28" ht="39" customHeight="1">
      <c r="A23" s="883" t="s">
        <v>203</v>
      </c>
      <c r="B23" s="885" t="s">
        <v>204</v>
      </c>
      <c r="C23" s="887" t="s">
        <v>340</v>
      </c>
      <c r="D23" s="887" t="s">
        <v>339</v>
      </c>
      <c r="E23" s="888" t="s">
        <v>205</v>
      </c>
      <c r="F23" s="889"/>
      <c r="G23" s="890" t="s">
        <v>206</v>
      </c>
      <c r="H23" s="891"/>
      <c r="I23" s="891"/>
      <c r="J23" s="891"/>
      <c r="K23" s="891"/>
      <c r="L23" s="891"/>
      <c r="M23" s="891"/>
      <c r="N23" s="891"/>
      <c r="O23" s="891"/>
      <c r="P23" s="891"/>
      <c r="Q23" s="891"/>
      <c r="R23" s="891"/>
      <c r="S23" s="891"/>
      <c r="T23" s="891"/>
      <c r="U23" s="891"/>
      <c r="V23" s="891"/>
      <c r="W23" s="891"/>
      <c r="X23" s="891"/>
      <c r="Y23" s="891"/>
      <c r="Z23" s="891"/>
      <c r="AA23" s="891"/>
      <c r="AB23" s="892"/>
    </row>
    <row r="24" spans="1:28" ht="39" customHeight="1">
      <c r="A24" s="884"/>
      <c r="B24" s="886"/>
      <c r="C24" s="886"/>
      <c r="D24" s="886"/>
      <c r="E24" s="192" t="s">
        <v>170</v>
      </c>
      <c r="F24" s="192" t="s">
        <v>207</v>
      </c>
      <c r="G24" s="192" t="s">
        <v>208</v>
      </c>
      <c r="H24" s="192" t="s">
        <v>209</v>
      </c>
      <c r="I24" s="192" t="s">
        <v>210</v>
      </c>
      <c r="J24" s="192" t="s">
        <v>211</v>
      </c>
      <c r="K24" s="192" t="s">
        <v>212</v>
      </c>
      <c r="L24" s="192" t="s">
        <v>213</v>
      </c>
      <c r="M24" s="192" t="s">
        <v>214</v>
      </c>
      <c r="N24" s="192" t="s">
        <v>215</v>
      </c>
      <c r="O24" s="192" t="s">
        <v>216</v>
      </c>
      <c r="P24" s="192" t="s">
        <v>217</v>
      </c>
      <c r="Q24" s="192" t="s">
        <v>218</v>
      </c>
      <c r="R24" s="192" t="s">
        <v>219</v>
      </c>
      <c r="S24" s="192" t="s">
        <v>220</v>
      </c>
      <c r="T24" s="192" t="s">
        <v>221</v>
      </c>
      <c r="U24" s="192" t="s">
        <v>222</v>
      </c>
      <c r="V24" s="192" t="s">
        <v>223</v>
      </c>
      <c r="W24" s="192" t="s">
        <v>224</v>
      </c>
      <c r="X24" s="192" t="s">
        <v>225</v>
      </c>
      <c r="Y24" s="192" t="s">
        <v>226</v>
      </c>
      <c r="Z24" s="192" t="s">
        <v>227</v>
      </c>
      <c r="AA24" s="192" t="s">
        <v>228</v>
      </c>
      <c r="AB24" s="193" t="s">
        <v>229</v>
      </c>
    </row>
    <row r="25" spans="1:28" ht="39" customHeight="1">
      <c r="A25" s="194">
        <v>1</v>
      </c>
      <c r="B25" s="673" t="s">
        <v>533</v>
      </c>
      <c r="C25" s="674" t="s">
        <v>534</v>
      </c>
      <c r="D25" s="674" t="s">
        <v>535</v>
      </c>
      <c r="E25" s="675">
        <v>197</v>
      </c>
      <c r="F25" s="675">
        <v>172</v>
      </c>
      <c r="G25" s="675">
        <v>9</v>
      </c>
      <c r="H25" s="675">
        <v>0</v>
      </c>
      <c r="I25" s="675">
        <v>0</v>
      </c>
      <c r="J25" s="675">
        <v>0</v>
      </c>
      <c r="K25" s="675">
        <v>6</v>
      </c>
      <c r="L25" s="675">
        <v>0</v>
      </c>
      <c r="M25" s="675">
        <v>14</v>
      </c>
      <c r="N25" s="675">
        <v>11</v>
      </c>
      <c r="O25" s="675">
        <v>40</v>
      </c>
      <c r="P25" s="675">
        <v>48</v>
      </c>
      <c r="Q25" s="675">
        <v>70</v>
      </c>
      <c r="R25" s="675">
        <v>0</v>
      </c>
      <c r="S25" s="675">
        <v>0</v>
      </c>
      <c r="T25" s="675">
        <v>11</v>
      </c>
      <c r="U25" s="675">
        <v>5</v>
      </c>
      <c r="V25" s="675">
        <v>12</v>
      </c>
      <c r="W25" s="675">
        <v>0</v>
      </c>
      <c r="X25" s="675">
        <v>0</v>
      </c>
      <c r="Y25" s="675">
        <v>0</v>
      </c>
      <c r="Z25" s="675">
        <v>0</v>
      </c>
      <c r="AA25" s="675">
        <v>8</v>
      </c>
      <c r="AB25" s="195">
        <f>SUM(G25:AA25)</f>
        <v>234</v>
      </c>
    </row>
    <row r="26" spans="1:28" ht="39" customHeight="1">
      <c r="A26" s="194">
        <v>2</v>
      </c>
      <c r="B26" s="673" t="s">
        <v>536</v>
      </c>
      <c r="C26" s="674" t="s">
        <v>534</v>
      </c>
      <c r="D26" s="674" t="s">
        <v>535</v>
      </c>
      <c r="E26" s="675">
        <v>203</v>
      </c>
      <c r="F26" s="675">
        <v>144</v>
      </c>
      <c r="G26" s="675">
        <v>9</v>
      </c>
      <c r="H26" s="675">
        <v>10</v>
      </c>
      <c r="I26" s="675">
        <v>14</v>
      </c>
      <c r="J26" s="675">
        <v>2</v>
      </c>
      <c r="K26" s="675">
        <v>7</v>
      </c>
      <c r="L26" s="675">
        <v>0</v>
      </c>
      <c r="M26" s="675">
        <v>0</v>
      </c>
      <c r="N26" s="675">
        <v>0</v>
      </c>
      <c r="O26" s="675">
        <v>51</v>
      </c>
      <c r="P26" s="675">
        <v>20</v>
      </c>
      <c r="Q26" s="675">
        <v>30</v>
      </c>
      <c r="R26" s="675">
        <v>70</v>
      </c>
      <c r="S26" s="675">
        <v>0</v>
      </c>
      <c r="T26" s="675">
        <v>0</v>
      </c>
      <c r="U26" s="675">
        <v>6</v>
      </c>
      <c r="V26" s="675">
        <v>15</v>
      </c>
      <c r="W26" s="675">
        <v>0</v>
      </c>
      <c r="X26" s="675">
        <v>0</v>
      </c>
      <c r="Y26" s="675">
        <v>27</v>
      </c>
      <c r="Z26" s="675">
        <v>21</v>
      </c>
      <c r="AA26" s="675">
        <v>14</v>
      </c>
      <c r="AB26" s="195">
        <f t="shared" ref="AB26:AB34" si="3">SUM(G26:AA26)</f>
        <v>296</v>
      </c>
    </row>
    <row r="27" spans="1:28" ht="39" customHeight="1">
      <c r="A27" s="194">
        <v>3</v>
      </c>
      <c r="B27" s="673" t="s">
        <v>537</v>
      </c>
      <c r="C27" s="674" t="s">
        <v>534</v>
      </c>
      <c r="D27" s="674" t="s">
        <v>535</v>
      </c>
      <c r="E27" s="675">
        <v>294</v>
      </c>
      <c r="F27" s="675">
        <v>294</v>
      </c>
      <c r="G27" s="675">
        <v>28</v>
      </c>
      <c r="H27" s="675">
        <v>0</v>
      </c>
      <c r="I27" s="675">
        <v>0</v>
      </c>
      <c r="J27" s="675">
        <v>0</v>
      </c>
      <c r="K27" s="675">
        <v>9</v>
      </c>
      <c r="L27" s="675">
        <v>0</v>
      </c>
      <c r="M27" s="675">
        <v>0</v>
      </c>
      <c r="N27" s="675">
        <v>5</v>
      </c>
      <c r="O27" s="675">
        <v>32</v>
      </c>
      <c r="P27" s="675">
        <v>146</v>
      </c>
      <c r="Q27" s="675">
        <v>48</v>
      </c>
      <c r="R27" s="675">
        <v>12</v>
      </c>
      <c r="S27" s="675">
        <v>0</v>
      </c>
      <c r="T27" s="675">
        <v>0</v>
      </c>
      <c r="U27" s="675">
        <v>8</v>
      </c>
      <c r="V27" s="675">
        <v>15</v>
      </c>
      <c r="W27" s="675">
        <v>0</v>
      </c>
      <c r="X27" s="675">
        <v>0</v>
      </c>
      <c r="Y27" s="675">
        <v>0</v>
      </c>
      <c r="Z27" s="675">
        <v>12</v>
      </c>
      <c r="AA27" s="675">
        <v>10</v>
      </c>
      <c r="AB27" s="195">
        <f t="shared" si="3"/>
        <v>325</v>
      </c>
    </row>
    <row r="28" spans="1:28" ht="39" customHeight="1">
      <c r="A28" s="194">
        <v>4</v>
      </c>
      <c r="B28" s="673" t="s">
        <v>538</v>
      </c>
      <c r="C28" s="674" t="s">
        <v>534</v>
      </c>
      <c r="D28" s="676" t="s">
        <v>535</v>
      </c>
      <c r="E28" s="677">
        <v>23</v>
      </c>
      <c r="F28" s="677">
        <v>50</v>
      </c>
      <c r="G28" s="677">
        <v>0</v>
      </c>
      <c r="H28" s="677">
        <v>0</v>
      </c>
      <c r="I28" s="677">
        <v>0</v>
      </c>
      <c r="J28" s="677">
        <v>0</v>
      </c>
      <c r="K28" s="677">
        <v>0</v>
      </c>
      <c r="L28" s="677">
        <v>50</v>
      </c>
      <c r="M28" s="677">
        <v>0</v>
      </c>
      <c r="N28" s="677">
        <v>0</v>
      </c>
      <c r="O28" s="677">
        <v>2</v>
      </c>
      <c r="P28" s="677">
        <v>0</v>
      </c>
      <c r="Q28" s="677">
        <v>0</v>
      </c>
      <c r="R28" s="677">
        <v>0</v>
      </c>
      <c r="S28" s="677">
        <v>0</v>
      </c>
      <c r="T28" s="677">
        <v>0</v>
      </c>
      <c r="U28" s="677">
        <v>0</v>
      </c>
      <c r="V28" s="677">
        <v>0</v>
      </c>
      <c r="W28" s="677">
        <v>0</v>
      </c>
      <c r="X28" s="677">
        <v>0</v>
      </c>
      <c r="Y28" s="677">
        <v>0</v>
      </c>
      <c r="Z28" s="677">
        <v>0</v>
      </c>
      <c r="AA28" s="677">
        <v>6</v>
      </c>
      <c r="AB28" s="195">
        <f t="shared" si="3"/>
        <v>58</v>
      </c>
    </row>
    <row r="29" spans="1:28" ht="39" customHeight="1">
      <c r="A29" s="194">
        <v>5</v>
      </c>
      <c r="B29" s="673" t="s">
        <v>539</v>
      </c>
      <c r="C29" s="674" t="s">
        <v>534</v>
      </c>
      <c r="D29" s="674" t="s">
        <v>501</v>
      </c>
      <c r="E29" s="675">
        <v>96</v>
      </c>
      <c r="F29" s="675">
        <v>96</v>
      </c>
      <c r="G29" s="675">
        <v>3</v>
      </c>
      <c r="H29" s="675">
        <v>0</v>
      </c>
      <c r="I29" s="675">
        <v>5</v>
      </c>
      <c r="J29" s="675">
        <v>0</v>
      </c>
      <c r="K29" s="675">
        <v>3</v>
      </c>
      <c r="L29" s="675">
        <v>0</v>
      </c>
      <c r="M29" s="675">
        <v>0</v>
      </c>
      <c r="N29" s="675">
        <v>0</v>
      </c>
      <c r="O29" s="675">
        <v>10</v>
      </c>
      <c r="P29" s="675">
        <v>0</v>
      </c>
      <c r="Q29" s="675">
        <v>0</v>
      </c>
      <c r="R29" s="675">
        <v>39</v>
      </c>
      <c r="S29" s="675">
        <v>0</v>
      </c>
      <c r="T29" s="675">
        <v>0</v>
      </c>
      <c r="U29" s="675">
        <v>4</v>
      </c>
      <c r="V29" s="675">
        <v>5</v>
      </c>
      <c r="W29" s="675">
        <v>0</v>
      </c>
      <c r="X29" s="675">
        <v>0</v>
      </c>
      <c r="Y29" s="675">
        <v>15</v>
      </c>
      <c r="Z29" s="675">
        <v>27</v>
      </c>
      <c r="AA29" s="675">
        <v>10</v>
      </c>
      <c r="AB29" s="195">
        <f t="shared" si="3"/>
        <v>121</v>
      </c>
    </row>
    <row r="30" spans="1:28" ht="39" customHeight="1">
      <c r="A30" s="194">
        <v>6</v>
      </c>
      <c r="B30" s="673" t="s">
        <v>540</v>
      </c>
      <c r="C30" s="674" t="s">
        <v>534</v>
      </c>
      <c r="D30" s="676" t="s">
        <v>501</v>
      </c>
      <c r="E30" s="677">
        <v>136</v>
      </c>
      <c r="F30" s="677">
        <v>111</v>
      </c>
      <c r="G30" s="677">
        <v>12</v>
      </c>
      <c r="H30" s="677">
        <v>5</v>
      </c>
      <c r="I30" s="677">
        <v>0</v>
      </c>
      <c r="J30" s="677">
        <v>0</v>
      </c>
      <c r="K30" s="677">
        <v>4</v>
      </c>
      <c r="L30" s="677">
        <v>9</v>
      </c>
      <c r="M30" s="677">
        <v>0</v>
      </c>
      <c r="N30" s="677">
        <v>14</v>
      </c>
      <c r="O30" s="677">
        <v>22</v>
      </c>
      <c r="P30" s="677">
        <v>26</v>
      </c>
      <c r="Q30" s="677">
        <v>39</v>
      </c>
      <c r="R30" s="677">
        <v>0</v>
      </c>
      <c r="S30" s="677">
        <v>0</v>
      </c>
      <c r="T30" s="677">
        <v>7</v>
      </c>
      <c r="U30" s="677">
        <v>4</v>
      </c>
      <c r="V30" s="677">
        <v>5</v>
      </c>
      <c r="W30" s="677">
        <v>0</v>
      </c>
      <c r="X30" s="677">
        <v>0</v>
      </c>
      <c r="Y30" s="677">
        <v>0</v>
      </c>
      <c r="Z30" s="677">
        <v>0</v>
      </c>
      <c r="AA30" s="677">
        <v>12</v>
      </c>
      <c r="AB30" s="195">
        <f t="shared" si="3"/>
        <v>159</v>
      </c>
    </row>
    <row r="31" spans="1:28" ht="39" customHeight="1">
      <c r="A31" s="194">
        <v>7</v>
      </c>
      <c r="B31" s="673" t="s">
        <v>541</v>
      </c>
      <c r="C31" s="674" t="s">
        <v>534</v>
      </c>
      <c r="D31" s="674" t="s">
        <v>501</v>
      </c>
      <c r="E31" s="675">
        <v>180</v>
      </c>
      <c r="F31" s="675">
        <v>240</v>
      </c>
      <c r="G31" s="675">
        <v>12</v>
      </c>
      <c r="H31" s="675">
        <v>6</v>
      </c>
      <c r="I31" s="675">
        <v>4</v>
      </c>
      <c r="J31" s="675">
        <v>0</v>
      </c>
      <c r="K31" s="675">
        <v>5</v>
      </c>
      <c r="L31" s="675">
        <v>12</v>
      </c>
      <c r="M31" s="675">
        <v>0</v>
      </c>
      <c r="N31" s="675">
        <v>13</v>
      </c>
      <c r="O31" s="675">
        <v>45</v>
      </c>
      <c r="P31" s="675">
        <v>31</v>
      </c>
      <c r="Q31" s="675">
        <v>53</v>
      </c>
      <c r="R31" s="675">
        <v>35</v>
      </c>
      <c r="S31" s="675">
        <v>0</v>
      </c>
      <c r="T31" s="675">
        <v>6</v>
      </c>
      <c r="U31" s="675">
        <v>5</v>
      </c>
      <c r="V31" s="675">
        <v>12</v>
      </c>
      <c r="W31" s="675">
        <v>0</v>
      </c>
      <c r="X31" s="675">
        <v>0</v>
      </c>
      <c r="Y31" s="675">
        <v>20</v>
      </c>
      <c r="Z31" s="675">
        <v>24</v>
      </c>
      <c r="AA31" s="675">
        <v>25</v>
      </c>
      <c r="AB31" s="195">
        <f t="shared" si="3"/>
        <v>308</v>
      </c>
    </row>
    <row r="32" spans="1:28" ht="39" customHeight="1">
      <c r="A32" s="194">
        <v>8</v>
      </c>
      <c r="B32" s="673" t="s">
        <v>542</v>
      </c>
      <c r="C32" s="674" t="s">
        <v>534</v>
      </c>
      <c r="D32" s="676" t="s">
        <v>501</v>
      </c>
      <c r="E32" s="677">
        <v>32</v>
      </c>
      <c r="F32" s="677">
        <v>38</v>
      </c>
      <c r="G32" s="677">
        <v>4</v>
      </c>
      <c r="H32" s="677">
        <v>0</v>
      </c>
      <c r="I32" s="677">
        <v>0</v>
      </c>
      <c r="J32" s="677">
        <v>0</v>
      </c>
      <c r="K32" s="677">
        <v>2</v>
      </c>
      <c r="L32" s="677">
        <v>0</v>
      </c>
      <c r="M32" s="677">
        <v>0</v>
      </c>
      <c r="N32" s="677">
        <v>2</v>
      </c>
      <c r="O32" s="677">
        <v>10</v>
      </c>
      <c r="P32" s="677">
        <v>8</v>
      </c>
      <c r="Q32" s="677">
        <v>8</v>
      </c>
      <c r="R32" s="677">
        <v>8</v>
      </c>
      <c r="S32" s="677">
        <v>0</v>
      </c>
      <c r="T32" s="677">
        <v>0</v>
      </c>
      <c r="U32" s="677">
        <v>2</v>
      </c>
      <c r="V32" s="677">
        <v>2</v>
      </c>
      <c r="W32" s="677">
        <v>0</v>
      </c>
      <c r="X32" s="677">
        <v>0</v>
      </c>
      <c r="Y32" s="677">
        <v>0</v>
      </c>
      <c r="Z32" s="677">
        <v>6</v>
      </c>
      <c r="AA32" s="677">
        <v>4</v>
      </c>
      <c r="AB32" s="195">
        <f t="shared" si="3"/>
        <v>56</v>
      </c>
    </row>
    <row r="33" spans="1:28" ht="39" customHeight="1">
      <c r="A33" s="194">
        <v>9</v>
      </c>
      <c r="B33" s="673" t="s">
        <v>543</v>
      </c>
      <c r="C33" s="674" t="s">
        <v>534</v>
      </c>
      <c r="D33" s="674" t="s">
        <v>501</v>
      </c>
      <c r="E33" s="675">
        <v>138</v>
      </c>
      <c r="F33" s="675">
        <v>138</v>
      </c>
      <c r="G33" s="675">
        <v>12</v>
      </c>
      <c r="H33" s="675">
        <v>4</v>
      </c>
      <c r="I33" s="675">
        <v>0</v>
      </c>
      <c r="J33" s="675">
        <v>0</v>
      </c>
      <c r="K33" s="675">
        <v>5</v>
      </c>
      <c r="L33" s="675">
        <v>0</v>
      </c>
      <c r="M33" s="675">
        <v>0</v>
      </c>
      <c r="N33" s="675">
        <v>0</v>
      </c>
      <c r="O33" s="675">
        <v>26</v>
      </c>
      <c r="P33" s="675">
        <v>44</v>
      </c>
      <c r="Q33" s="675">
        <v>24</v>
      </c>
      <c r="R33" s="675">
        <v>8</v>
      </c>
      <c r="S33" s="675">
        <v>0</v>
      </c>
      <c r="T33" s="675">
        <v>0</v>
      </c>
      <c r="U33" s="675">
        <v>5</v>
      </c>
      <c r="V33" s="675">
        <v>8</v>
      </c>
      <c r="W33" s="675">
        <v>0</v>
      </c>
      <c r="X33" s="675">
        <v>0</v>
      </c>
      <c r="Y33" s="675">
        <v>0</v>
      </c>
      <c r="Z33" s="675">
        <v>12</v>
      </c>
      <c r="AA33" s="675">
        <v>8</v>
      </c>
      <c r="AB33" s="195">
        <f t="shared" si="3"/>
        <v>156</v>
      </c>
    </row>
    <row r="34" spans="1:28" ht="39" customHeight="1">
      <c r="A34" s="194">
        <v>10</v>
      </c>
      <c r="B34" s="678" t="s">
        <v>544</v>
      </c>
      <c r="C34" s="676"/>
      <c r="D34" s="676" t="s">
        <v>501</v>
      </c>
      <c r="E34" s="677">
        <v>32</v>
      </c>
      <c r="F34" s="677">
        <v>28</v>
      </c>
      <c r="G34" s="677">
        <v>0</v>
      </c>
      <c r="H34" s="677">
        <v>0</v>
      </c>
      <c r="I34" s="677">
        <v>0</v>
      </c>
      <c r="J34" s="677">
        <v>0</v>
      </c>
      <c r="K34" s="677">
        <v>0</v>
      </c>
      <c r="L34" s="677">
        <v>0</v>
      </c>
      <c r="M34" s="677">
        <v>0</v>
      </c>
      <c r="N34" s="677">
        <v>0</v>
      </c>
      <c r="O34" s="677">
        <v>0</v>
      </c>
      <c r="P34" s="677">
        <v>0</v>
      </c>
      <c r="Q34" s="677">
        <v>0</v>
      </c>
      <c r="R34" s="677">
        <v>0</v>
      </c>
      <c r="S34" s="677">
        <v>0</v>
      </c>
      <c r="T34" s="677">
        <v>0</v>
      </c>
      <c r="U34" s="677">
        <v>0</v>
      </c>
      <c r="V34" s="677">
        <v>0</v>
      </c>
      <c r="W34" s="677">
        <v>0</v>
      </c>
      <c r="X34" s="677">
        <v>0</v>
      </c>
      <c r="Y34" s="677">
        <v>0</v>
      </c>
      <c r="Z34" s="677">
        <v>0</v>
      </c>
      <c r="AA34" s="677">
        <v>0</v>
      </c>
      <c r="AB34" s="195">
        <f t="shared" si="3"/>
        <v>0</v>
      </c>
    </row>
    <row r="35" spans="1:28" ht="39" customHeight="1">
      <c r="A35" s="196">
        <v>11</v>
      </c>
      <c r="B35" s="454"/>
      <c r="C35" s="187"/>
      <c r="D35" s="187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  <c r="Y35" s="451"/>
      <c r="Z35" s="451"/>
      <c r="AA35" s="451"/>
      <c r="AB35" s="197">
        <f t="shared" ref="AB35:AB40" si="4">SUM(G35:AA35)</f>
        <v>0</v>
      </c>
    </row>
    <row r="36" spans="1:28" ht="39" customHeight="1">
      <c r="A36" s="196">
        <v>12</v>
      </c>
      <c r="B36" s="454"/>
      <c r="C36" s="187"/>
      <c r="D36" s="187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1"/>
      <c r="S36" s="451"/>
      <c r="T36" s="451"/>
      <c r="U36" s="451"/>
      <c r="V36" s="451"/>
      <c r="W36" s="451"/>
      <c r="X36" s="451"/>
      <c r="Y36" s="451"/>
      <c r="Z36" s="451"/>
      <c r="AA36" s="451"/>
      <c r="AB36" s="197">
        <f t="shared" si="4"/>
        <v>0</v>
      </c>
    </row>
    <row r="37" spans="1:28" ht="39" customHeight="1">
      <c r="A37" s="196">
        <v>13</v>
      </c>
      <c r="B37" s="454"/>
      <c r="C37" s="187"/>
      <c r="D37" s="187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51"/>
      <c r="V37" s="451"/>
      <c r="W37" s="451"/>
      <c r="X37" s="451"/>
      <c r="Y37" s="451"/>
      <c r="Z37" s="451"/>
      <c r="AA37" s="451"/>
      <c r="AB37" s="197">
        <f t="shared" si="4"/>
        <v>0</v>
      </c>
    </row>
    <row r="38" spans="1:28" ht="39" customHeight="1">
      <c r="A38" s="196">
        <v>14</v>
      </c>
      <c r="B38" s="454"/>
      <c r="C38" s="187"/>
      <c r="D38" s="187"/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451"/>
      <c r="S38" s="451"/>
      <c r="T38" s="451"/>
      <c r="U38" s="451"/>
      <c r="V38" s="451"/>
      <c r="W38" s="451"/>
      <c r="X38" s="451"/>
      <c r="Y38" s="451"/>
      <c r="Z38" s="451"/>
      <c r="AA38" s="451"/>
      <c r="AB38" s="197">
        <f t="shared" si="4"/>
        <v>0</v>
      </c>
    </row>
    <row r="39" spans="1:28" ht="39" customHeight="1">
      <c r="A39" s="196">
        <v>15</v>
      </c>
      <c r="B39" s="454"/>
      <c r="C39" s="187"/>
      <c r="D39" s="187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451"/>
      <c r="S39" s="451"/>
      <c r="T39" s="451"/>
      <c r="U39" s="451"/>
      <c r="V39" s="451"/>
      <c r="W39" s="451"/>
      <c r="X39" s="451"/>
      <c r="Y39" s="451"/>
      <c r="Z39" s="451"/>
      <c r="AA39" s="451"/>
      <c r="AB39" s="197">
        <f t="shared" si="4"/>
        <v>0</v>
      </c>
    </row>
    <row r="40" spans="1:28" ht="39" customHeight="1" thickBot="1">
      <c r="A40" s="196">
        <v>16</v>
      </c>
      <c r="B40" s="455"/>
      <c r="C40" s="187"/>
      <c r="D40" s="187"/>
      <c r="E40" s="456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197">
        <f t="shared" si="4"/>
        <v>0</v>
      </c>
    </row>
    <row r="41" spans="1:28" ht="39" customHeight="1" thickBot="1">
      <c r="A41" s="879" t="s">
        <v>51</v>
      </c>
      <c r="B41" s="880"/>
      <c r="C41" s="880"/>
      <c r="D41" s="881"/>
      <c r="E41" s="189">
        <f t="shared" ref="E41:AB41" si="5">SUM(E25:E40)</f>
        <v>1331</v>
      </c>
      <c r="F41" s="189">
        <f t="shared" si="5"/>
        <v>1311</v>
      </c>
      <c r="G41" s="189">
        <f t="shared" si="5"/>
        <v>89</v>
      </c>
      <c r="H41" s="189">
        <f t="shared" si="5"/>
        <v>25</v>
      </c>
      <c r="I41" s="189">
        <f t="shared" si="5"/>
        <v>23</v>
      </c>
      <c r="J41" s="189">
        <f t="shared" si="5"/>
        <v>2</v>
      </c>
      <c r="K41" s="189">
        <f t="shared" si="5"/>
        <v>41</v>
      </c>
      <c r="L41" s="189">
        <f t="shared" si="5"/>
        <v>71</v>
      </c>
      <c r="M41" s="189">
        <f t="shared" si="5"/>
        <v>14</v>
      </c>
      <c r="N41" s="189">
        <f t="shared" si="5"/>
        <v>45</v>
      </c>
      <c r="O41" s="189">
        <f t="shared" si="5"/>
        <v>238</v>
      </c>
      <c r="P41" s="189">
        <f t="shared" si="5"/>
        <v>323</v>
      </c>
      <c r="Q41" s="189">
        <f t="shared" si="5"/>
        <v>272</v>
      </c>
      <c r="R41" s="189">
        <f t="shared" si="5"/>
        <v>172</v>
      </c>
      <c r="S41" s="189">
        <f t="shared" si="5"/>
        <v>0</v>
      </c>
      <c r="T41" s="189">
        <f t="shared" si="5"/>
        <v>24</v>
      </c>
      <c r="U41" s="189">
        <f t="shared" si="5"/>
        <v>39</v>
      </c>
      <c r="V41" s="189">
        <f t="shared" si="5"/>
        <v>74</v>
      </c>
      <c r="W41" s="189">
        <f t="shared" si="5"/>
        <v>0</v>
      </c>
      <c r="X41" s="189">
        <f t="shared" si="5"/>
        <v>0</v>
      </c>
      <c r="Y41" s="189">
        <f t="shared" si="5"/>
        <v>62</v>
      </c>
      <c r="Z41" s="189">
        <f t="shared" si="5"/>
        <v>102</v>
      </c>
      <c r="AA41" s="189">
        <f t="shared" si="5"/>
        <v>97</v>
      </c>
      <c r="AB41" s="198">
        <f t="shared" si="5"/>
        <v>1713</v>
      </c>
    </row>
    <row r="42" spans="1:28" ht="39" customHeight="1">
      <c r="A42" s="183"/>
    </row>
  </sheetData>
  <sheetProtection formatCells="0" formatColumns="0" formatRows="0" insertRows="0"/>
  <mergeCells count="16">
    <mergeCell ref="A41:D41"/>
    <mergeCell ref="A20:D20"/>
    <mergeCell ref="A22:AB22"/>
    <mergeCell ref="A23:A24"/>
    <mergeCell ref="B23:B24"/>
    <mergeCell ref="C23:C24"/>
    <mergeCell ref="D23:D24"/>
    <mergeCell ref="E23:F23"/>
    <mergeCell ref="G23:AB23"/>
    <mergeCell ref="A1:AB1"/>
    <mergeCell ref="A2:A3"/>
    <mergeCell ref="B2:B3"/>
    <mergeCell ref="C2:C3"/>
    <mergeCell ref="D2:D3"/>
    <mergeCell ref="E2:F2"/>
    <mergeCell ref="G2:AB2"/>
  </mergeCells>
  <dataValidations disablePrompts="1" count="4">
    <dataValidation type="list" allowBlank="1" showInputMessage="1" showErrorMessage="1" sqref="D14:D19 D35:D40">
      <formula1>$AE$12:$AE$13</formula1>
    </dataValidation>
    <dataValidation type="list" allowBlank="1" showInputMessage="1" showErrorMessage="1" sqref="C14:C19 C35:C40">
      <formula1>$AD$12:$AD$13</formula1>
    </dataValidation>
    <dataValidation type="list" allowBlank="1" showInputMessage="1" showErrorMessage="1" sqref="C4:C13 C25:C34">
      <formula1>$AD$5:$AD$6</formula1>
    </dataValidation>
    <dataValidation type="list" allowBlank="1" showInputMessage="1" showErrorMessage="1" sqref="D4:D13 D25:D34">
      <formula1>$AE$5:$AE$6</formula1>
    </dataValidation>
  </dataValidations>
  <pageMargins left="0.196850393700787" right="0.196850393700787" top="0.78740157480314998" bottom="0.98425196850393704" header="0.39370078740157499" footer="0.511811023622047"/>
  <pageSetup paperSize="9" scale="45" orientation="landscape" r:id="rId1"/>
  <headerFooter>
    <oddHeader xml:space="preserve">&amp;C&amp;"B Nazanin,Bold"&amp;14بودجه تفصیلی دانشگاه علوم پزشکی و خدمات بهداشتی درمانی استان یاسوج  سال 1399&amp;R&amp;"B Yekan,Regular"11
</oddHeader>
    <oddFooter>&amp;L&amp;"B Nazanin,Bold"&amp;14رییس مرکز بودجه و پایش عملکرد :
دکتر سید جواد طباییان&amp;C&amp;"B Nazanin,Bold"&amp;14معاون توسعه:دکتر امین اله بابویی&amp;R&amp;"B Nazanin,Bold"&amp;14رییس: دکتر سعید جاودان سیرت</oddFooter>
  </headerFooter>
  <rowBreaks count="1" manualBreakCount="1">
    <brk id="21" max="27" man="1"/>
  </rowBreaks>
  <ignoredErrors>
    <ignoredError sqref="AB25:AB34 AB4:AB13" formulaRange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zoomScale="80" zoomScaleNormal="80" zoomScaleSheetLayoutView="70" workbookViewId="0">
      <selection activeCell="K16" sqref="K16"/>
    </sheetView>
  </sheetViews>
  <sheetFormatPr defaultColWidth="9" defaultRowHeight="24"/>
  <cols>
    <col min="1" max="1" width="6.140625" style="152" customWidth="1"/>
    <col min="2" max="2" width="18.28515625" style="152" customWidth="1"/>
    <col min="3" max="10" width="11.42578125" style="152" customWidth="1"/>
    <col min="11" max="11" width="94.5703125" style="152" customWidth="1"/>
    <col min="12" max="12" width="11.42578125" style="152" customWidth="1"/>
    <col min="13" max="16384" width="9" style="152"/>
  </cols>
  <sheetData>
    <row r="1" spans="1:12" ht="55.5" customHeight="1" thickBot="1">
      <c r="A1" s="896" t="s">
        <v>302</v>
      </c>
      <c r="B1" s="896"/>
      <c r="C1" s="896"/>
      <c r="D1" s="896"/>
      <c r="E1" s="896"/>
      <c r="F1" s="896"/>
      <c r="G1" s="896"/>
      <c r="H1" s="896"/>
      <c r="I1" s="896"/>
      <c r="J1" s="896"/>
      <c r="K1" s="896"/>
      <c r="L1" s="896"/>
    </row>
    <row r="2" spans="1:12">
      <c r="A2" s="897" t="s">
        <v>203</v>
      </c>
      <c r="B2" s="900" t="s">
        <v>230</v>
      </c>
      <c r="C2" s="900" t="s">
        <v>231</v>
      </c>
      <c r="D2" s="903" t="s">
        <v>205</v>
      </c>
      <c r="E2" s="904"/>
      <c r="F2" s="905"/>
      <c r="G2" s="906" t="s">
        <v>232</v>
      </c>
      <c r="H2" s="907"/>
      <c r="I2" s="906" t="s">
        <v>233</v>
      </c>
      <c r="J2" s="907"/>
      <c r="K2" s="906" t="s">
        <v>459</v>
      </c>
      <c r="L2" s="910"/>
    </row>
    <row r="3" spans="1:12" ht="34.9" customHeight="1">
      <c r="A3" s="898"/>
      <c r="B3" s="901"/>
      <c r="C3" s="901"/>
      <c r="D3" s="912" t="s">
        <v>170</v>
      </c>
      <c r="E3" s="913" t="s">
        <v>207</v>
      </c>
      <c r="F3" s="914"/>
      <c r="G3" s="908"/>
      <c r="H3" s="909"/>
      <c r="I3" s="908"/>
      <c r="J3" s="909"/>
      <c r="K3" s="908"/>
      <c r="L3" s="911"/>
    </row>
    <row r="4" spans="1:12" ht="50.25" customHeight="1">
      <c r="A4" s="899"/>
      <c r="B4" s="902"/>
      <c r="C4" s="902"/>
      <c r="D4" s="902"/>
      <c r="E4" s="153" t="s">
        <v>366</v>
      </c>
      <c r="F4" s="153" t="s">
        <v>460</v>
      </c>
      <c r="G4" s="153" t="s">
        <v>366</v>
      </c>
      <c r="H4" s="153" t="s">
        <v>460</v>
      </c>
      <c r="I4" s="153" t="s">
        <v>366</v>
      </c>
      <c r="J4" s="153" t="s">
        <v>460</v>
      </c>
      <c r="K4" s="153" t="s">
        <v>234</v>
      </c>
      <c r="L4" s="154" t="s">
        <v>205</v>
      </c>
    </row>
    <row r="5" spans="1:12" ht="37.5" customHeight="1">
      <c r="A5" s="155">
        <v>1</v>
      </c>
      <c r="B5" s="673" t="s">
        <v>533</v>
      </c>
      <c r="C5" s="679"/>
      <c r="D5" s="675">
        <v>197</v>
      </c>
      <c r="E5" s="675">
        <v>273</v>
      </c>
      <c r="F5" s="675">
        <v>273</v>
      </c>
      <c r="G5" s="680">
        <v>31515</v>
      </c>
      <c r="H5" s="680">
        <v>33458</v>
      </c>
      <c r="I5" s="681">
        <v>58</v>
      </c>
      <c r="J5" s="681">
        <v>65</v>
      </c>
      <c r="K5" s="674">
        <v>0</v>
      </c>
      <c r="L5" s="682">
        <v>0</v>
      </c>
    </row>
    <row r="6" spans="1:12" ht="37.5" customHeight="1">
      <c r="A6" s="155">
        <v>2</v>
      </c>
      <c r="B6" s="673" t="s">
        <v>536</v>
      </c>
      <c r="C6" s="679"/>
      <c r="D6" s="675">
        <v>203</v>
      </c>
      <c r="E6" s="675">
        <v>244</v>
      </c>
      <c r="F6" s="675">
        <v>244</v>
      </c>
      <c r="G6" s="680">
        <v>46361</v>
      </c>
      <c r="H6" s="680">
        <v>49785</v>
      </c>
      <c r="I6" s="681">
        <v>54</v>
      </c>
      <c r="J6" s="681">
        <v>67</v>
      </c>
      <c r="K6" s="674">
        <v>0</v>
      </c>
      <c r="L6" s="682">
        <v>0</v>
      </c>
    </row>
    <row r="7" spans="1:12" ht="37.5" customHeight="1">
      <c r="A7" s="155">
        <v>3</v>
      </c>
      <c r="B7" s="673" t="s">
        <v>537</v>
      </c>
      <c r="C7" s="679"/>
      <c r="D7" s="675">
        <v>294</v>
      </c>
      <c r="E7" s="675">
        <v>294</v>
      </c>
      <c r="F7" s="675">
        <v>294</v>
      </c>
      <c r="G7" s="680">
        <v>32793</v>
      </c>
      <c r="H7" s="680">
        <v>33456</v>
      </c>
      <c r="I7" s="681">
        <v>73</v>
      </c>
      <c r="J7" s="681">
        <v>75</v>
      </c>
      <c r="K7" s="674">
        <v>0</v>
      </c>
      <c r="L7" s="682">
        <v>0</v>
      </c>
    </row>
    <row r="8" spans="1:12" ht="37.5" customHeight="1">
      <c r="A8" s="155">
        <v>4</v>
      </c>
      <c r="B8" s="673" t="s">
        <v>538</v>
      </c>
      <c r="C8" s="679"/>
      <c r="D8" s="677">
        <v>23</v>
      </c>
      <c r="E8" s="677">
        <v>50</v>
      </c>
      <c r="F8" s="677">
        <v>50</v>
      </c>
      <c r="G8" s="680">
        <v>10147</v>
      </c>
      <c r="H8" s="680">
        <v>12147</v>
      </c>
      <c r="I8" s="681">
        <v>56</v>
      </c>
      <c r="J8" s="681">
        <v>60</v>
      </c>
      <c r="K8" s="674">
        <v>0</v>
      </c>
      <c r="L8" s="682">
        <v>0</v>
      </c>
    </row>
    <row r="9" spans="1:12" ht="37.5" customHeight="1">
      <c r="A9" s="155">
        <v>5</v>
      </c>
      <c r="B9" s="673" t="s">
        <v>539</v>
      </c>
      <c r="C9" s="679"/>
      <c r="D9" s="675">
        <v>96</v>
      </c>
      <c r="E9" s="675">
        <v>93</v>
      </c>
      <c r="F9" s="675">
        <v>93</v>
      </c>
      <c r="G9" s="680">
        <v>14402</v>
      </c>
      <c r="H9" s="680">
        <v>16584</v>
      </c>
      <c r="I9" s="681">
        <v>45</v>
      </c>
      <c r="J9" s="681">
        <v>52</v>
      </c>
      <c r="K9" s="676">
        <v>0</v>
      </c>
      <c r="L9" s="683">
        <v>0</v>
      </c>
    </row>
    <row r="10" spans="1:12" ht="37.5" customHeight="1">
      <c r="A10" s="155">
        <v>6</v>
      </c>
      <c r="B10" s="673" t="s">
        <v>540</v>
      </c>
      <c r="C10" s="679"/>
      <c r="D10" s="677">
        <v>136</v>
      </c>
      <c r="E10" s="677">
        <v>111</v>
      </c>
      <c r="F10" s="677">
        <v>111</v>
      </c>
      <c r="G10" s="680">
        <v>23432</v>
      </c>
      <c r="H10" s="680">
        <v>25478</v>
      </c>
      <c r="I10" s="681">
        <v>58</v>
      </c>
      <c r="J10" s="681">
        <v>60</v>
      </c>
      <c r="K10" s="676">
        <v>0</v>
      </c>
      <c r="L10" s="683">
        <v>0</v>
      </c>
    </row>
    <row r="11" spans="1:12" ht="37.5" customHeight="1">
      <c r="A11" s="155">
        <v>7</v>
      </c>
      <c r="B11" s="673" t="s">
        <v>541</v>
      </c>
      <c r="C11" s="679"/>
      <c r="D11" s="675">
        <v>180</v>
      </c>
      <c r="E11" s="675">
        <v>240</v>
      </c>
      <c r="F11" s="675">
        <v>260</v>
      </c>
      <c r="G11" s="680">
        <v>87669</v>
      </c>
      <c r="H11" s="680">
        <v>88954</v>
      </c>
      <c r="I11" s="681">
        <v>89</v>
      </c>
      <c r="J11" s="681">
        <v>90</v>
      </c>
      <c r="K11" s="676" t="s">
        <v>545</v>
      </c>
      <c r="L11" s="683">
        <v>20</v>
      </c>
    </row>
    <row r="12" spans="1:12" ht="37.5" customHeight="1">
      <c r="A12" s="155">
        <v>8</v>
      </c>
      <c r="B12" s="673" t="s">
        <v>542</v>
      </c>
      <c r="C12" s="679"/>
      <c r="D12" s="677">
        <v>32</v>
      </c>
      <c r="E12" s="677">
        <v>38</v>
      </c>
      <c r="F12" s="677">
        <v>38</v>
      </c>
      <c r="G12" s="680">
        <v>250</v>
      </c>
      <c r="H12" s="680">
        <v>2000</v>
      </c>
      <c r="I12" s="681">
        <v>5</v>
      </c>
      <c r="J12" s="681">
        <v>20</v>
      </c>
      <c r="K12" s="676">
        <v>0</v>
      </c>
      <c r="L12" s="683">
        <v>0</v>
      </c>
    </row>
    <row r="13" spans="1:12" ht="37.5" customHeight="1">
      <c r="A13" s="155">
        <v>9</v>
      </c>
      <c r="B13" s="673" t="s">
        <v>543</v>
      </c>
      <c r="C13" s="679"/>
      <c r="D13" s="675">
        <v>128</v>
      </c>
      <c r="E13" s="675">
        <v>128</v>
      </c>
      <c r="F13" s="675">
        <v>128</v>
      </c>
      <c r="G13" s="680">
        <v>0</v>
      </c>
      <c r="H13" s="680">
        <v>14562</v>
      </c>
      <c r="I13" s="681">
        <v>0</v>
      </c>
      <c r="J13" s="681">
        <v>55</v>
      </c>
      <c r="K13" s="676">
        <v>0</v>
      </c>
      <c r="L13" s="683">
        <v>0</v>
      </c>
    </row>
    <row r="14" spans="1:12" ht="37.5" customHeight="1">
      <c r="A14" s="458">
        <v>10</v>
      </c>
      <c r="B14" s="678" t="s">
        <v>544</v>
      </c>
      <c r="C14" s="679"/>
      <c r="D14" s="677">
        <v>32</v>
      </c>
      <c r="E14" s="677">
        <v>32</v>
      </c>
      <c r="F14" s="677">
        <v>32</v>
      </c>
      <c r="G14" s="680">
        <v>0</v>
      </c>
      <c r="H14" s="680">
        <v>3000</v>
      </c>
      <c r="I14" s="681">
        <v>0</v>
      </c>
      <c r="J14" s="681">
        <v>33</v>
      </c>
      <c r="K14" s="676">
        <v>0</v>
      </c>
      <c r="L14" s="683">
        <v>0</v>
      </c>
    </row>
    <row r="15" spans="1:12" ht="37.5" customHeight="1" thickBot="1">
      <c r="A15" s="155">
        <v>11</v>
      </c>
      <c r="B15" s="423"/>
      <c r="C15" s="459"/>
      <c r="D15" s="476"/>
      <c r="E15" s="468"/>
      <c r="F15" s="476"/>
      <c r="G15" s="469"/>
      <c r="H15" s="469"/>
      <c r="I15" s="473"/>
      <c r="J15" s="473"/>
      <c r="K15" s="470"/>
      <c r="L15" s="471"/>
    </row>
    <row r="16" spans="1:12" ht="37.5" customHeight="1" thickBot="1">
      <c r="A16" s="155">
        <v>12</v>
      </c>
      <c r="B16" s="423"/>
      <c r="C16" s="459"/>
      <c r="D16" s="476"/>
      <c r="E16" s="468"/>
      <c r="F16" s="476"/>
      <c r="G16" s="469"/>
      <c r="H16" s="469"/>
      <c r="I16" s="473"/>
      <c r="J16" s="473"/>
      <c r="K16" s="470"/>
      <c r="L16" s="471"/>
    </row>
    <row r="17" spans="1:12" ht="37.5" customHeight="1" thickBot="1">
      <c r="A17" s="458">
        <v>13</v>
      </c>
      <c r="B17" s="423"/>
      <c r="C17" s="459"/>
      <c r="D17" s="476"/>
      <c r="E17" s="468"/>
      <c r="F17" s="476"/>
      <c r="G17" s="469"/>
      <c r="H17" s="469"/>
      <c r="I17" s="473"/>
      <c r="J17" s="473"/>
      <c r="K17" s="478"/>
      <c r="L17" s="471"/>
    </row>
    <row r="18" spans="1:12" ht="37.5" customHeight="1" thickBot="1">
      <c r="A18" s="155">
        <v>14</v>
      </c>
      <c r="B18" s="423"/>
      <c r="C18" s="459"/>
      <c r="D18" s="476"/>
      <c r="E18" s="468"/>
      <c r="F18" s="476"/>
      <c r="G18" s="469"/>
      <c r="H18" s="469"/>
      <c r="I18" s="473"/>
      <c r="J18" s="473"/>
      <c r="K18" s="470"/>
      <c r="L18" s="471"/>
    </row>
    <row r="19" spans="1:12" ht="37.5" customHeight="1" thickBot="1">
      <c r="A19" s="155">
        <v>15</v>
      </c>
      <c r="B19" s="423"/>
      <c r="C19" s="459"/>
      <c r="D19" s="476"/>
      <c r="E19" s="468"/>
      <c r="F19" s="476"/>
      <c r="G19" s="469"/>
      <c r="H19" s="469"/>
      <c r="I19" s="473"/>
      <c r="J19" s="473"/>
      <c r="K19" s="470"/>
      <c r="L19" s="471"/>
    </row>
    <row r="20" spans="1:12" ht="37.5" customHeight="1" thickBot="1">
      <c r="A20" s="458">
        <v>16</v>
      </c>
      <c r="B20" s="424"/>
      <c r="C20" s="459"/>
      <c r="D20" s="476"/>
      <c r="E20" s="468"/>
      <c r="F20" s="477"/>
      <c r="G20" s="469"/>
      <c r="H20" s="469"/>
      <c r="I20" s="473"/>
      <c r="J20" s="473"/>
      <c r="K20" s="478"/>
      <c r="L20" s="471"/>
    </row>
    <row r="21" spans="1:12" ht="37.5" customHeight="1" thickBot="1">
      <c r="A21" s="893" t="s">
        <v>51</v>
      </c>
      <c r="B21" s="894"/>
      <c r="C21" s="895"/>
      <c r="D21" s="472">
        <f>SUM(D5:D20)</f>
        <v>1321</v>
      </c>
      <c r="E21" s="472">
        <f>SUM(E5:E20)</f>
        <v>1503</v>
      </c>
      <c r="F21" s="472">
        <f>SUM(F5:F20)</f>
        <v>1523</v>
      </c>
      <c r="G21" s="472">
        <f>SUM(G5:G20)</f>
        <v>246569</v>
      </c>
      <c r="H21" s="472">
        <f>SUM(H5:H20)</f>
        <v>279424</v>
      </c>
      <c r="I21" s="473">
        <f t="shared" ref="I21:J21" si="0">IF(G21&gt;0,(G21/365)/E21)*100</f>
        <v>44.945542704545247</v>
      </c>
      <c r="J21" s="473">
        <f t="shared" si="0"/>
        <v>50.265607713686947</v>
      </c>
      <c r="K21" s="474"/>
      <c r="L21" s="475">
        <f>SUM(L5:L20)</f>
        <v>20</v>
      </c>
    </row>
    <row r="22" spans="1:12">
      <c r="A22" s="156"/>
    </row>
    <row r="23" spans="1:12">
      <c r="A23" s="157"/>
    </row>
  </sheetData>
  <sheetProtection formatCells="0" formatColumns="0" formatRows="0" insertColumns="0" insertRows="0"/>
  <mergeCells count="11">
    <mergeCell ref="A21:C21"/>
    <mergeCell ref="A1:L1"/>
    <mergeCell ref="A2:A4"/>
    <mergeCell ref="B2:B4"/>
    <mergeCell ref="C2:C4"/>
    <mergeCell ref="D2:F2"/>
    <mergeCell ref="G2:H3"/>
    <mergeCell ref="I2:J3"/>
    <mergeCell ref="K2:L3"/>
    <mergeCell ref="D3:D4"/>
    <mergeCell ref="E3:F3"/>
  </mergeCells>
  <printOptions horizontalCentered="1" verticalCentered="1"/>
  <pageMargins left="0.196850393700787" right="0.196850393700787" top="0.39370078740157499" bottom="0.98425196850393704" header="0.511811023622047" footer="0.511811023622047"/>
  <pageSetup paperSize="9" scale="63" orientation="landscape" r:id="rId1"/>
  <headerFooter>
    <oddHeader xml:space="preserve">&amp;C&amp;"B Nazanin,Bold"&amp;16بودجه تفصیلی دانشگاه علوم پزشکی و خدمات بهداشتی درمانی یاسوج. سال 1400&amp;R&amp;"B Yekan,Regular"12
</oddHeader>
    <oddFooter>&amp;L&amp;"B Nazanin,Bold"&amp;14رییس مرکز بودجه و پایش عملکرد :دکتر سید جواد طباییان 
&amp;C&amp;"B Roya,Bold"&amp;14معاون توسعه : دکتر امین اله بابویی
&amp;R&amp;"B Nazanin,Bold"&amp;14رییس : دکتر سعید جاودان سیرت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rightToLeft="1" view="pageLayout" topLeftCell="A19" zoomScaleNormal="80" zoomScaleSheetLayoutView="90" workbookViewId="0">
      <selection activeCell="J28" sqref="J28:K28"/>
    </sheetView>
  </sheetViews>
  <sheetFormatPr defaultColWidth="9" defaultRowHeight="21"/>
  <cols>
    <col min="1" max="1" width="30.5703125" style="89" customWidth="1"/>
    <col min="2" max="2" width="7.85546875" style="89" customWidth="1"/>
    <col min="3" max="3" width="7.7109375" style="89" customWidth="1"/>
    <col min="4" max="11" width="7.85546875" style="89" customWidth="1"/>
    <col min="12" max="12" width="9.85546875" style="89" customWidth="1"/>
    <col min="13" max="13" width="7.85546875" style="89" customWidth="1"/>
    <col min="14" max="14" width="9" style="89" customWidth="1"/>
    <col min="15" max="16384" width="9" style="89"/>
  </cols>
  <sheetData>
    <row r="1" spans="1:15" ht="15" customHeight="1" thickBot="1">
      <c r="A1" s="915" t="s">
        <v>462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</row>
    <row r="2" spans="1:15" ht="39.6" customHeight="1">
      <c r="A2" s="916" t="s">
        <v>115</v>
      </c>
      <c r="B2" s="918" t="s">
        <v>235</v>
      </c>
      <c r="C2" s="918" t="s">
        <v>333</v>
      </c>
      <c r="D2" s="920" t="s">
        <v>461</v>
      </c>
      <c r="E2" s="921"/>
      <c r="F2" s="921"/>
      <c r="G2" s="921"/>
      <c r="H2" s="921"/>
      <c r="I2" s="921"/>
      <c r="J2" s="921"/>
      <c r="K2" s="922"/>
      <c r="L2" s="918" t="s">
        <v>439</v>
      </c>
      <c r="M2" s="920" t="s">
        <v>246</v>
      </c>
      <c r="N2" s="923"/>
    </row>
    <row r="3" spans="1:15" ht="89.25" customHeight="1">
      <c r="A3" s="917"/>
      <c r="B3" s="919"/>
      <c r="C3" s="919"/>
      <c r="D3" s="90" t="s">
        <v>195</v>
      </c>
      <c r="E3" s="90" t="s">
        <v>196</v>
      </c>
      <c r="F3" s="90" t="s">
        <v>236</v>
      </c>
      <c r="G3" s="90" t="s">
        <v>237</v>
      </c>
      <c r="H3" s="90" t="s">
        <v>199</v>
      </c>
      <c r="I3" s="90" t="s">
        <v>238</v>
      </c>
      <c r="J3" s="90" t="s">
        <v>228</v>
      </c>
      <c r="K3" s="90" t="s">
        <v>4</v>
      </c>
      <c r="L3" s="919"/>
      <c r="M3" s="90" t="s">
        <v>239</v>
      </c>
      <c r="N3" s="91" t="s">
        <v>240</v>
      </c>
    </row>
    <row r="4" spans="1:15">
      <c r="A4" s="158" t="s">
        <v>4</v>
      </c>
      <c r="B4" s="688">
        <v>5562</v>
      </c>
      <c r="C4" s="688">
        <v>1508</v>
      </c>
      <c r="D4" s="163">
        <f>SUM(D5:D11)</f>
        <v>3477</v>
      </c>
      <c r="E4" s="163">
        <f t="shared" ref="E4:L4" si="0">SUM(E5:E11)</f>
        <v>577</v>
      </c>
      <c r="F4" s="163">
        <f t="shared" si="0"/>
        <v>1111</v>
      </c>
      <c r="G4" s="163">
        <f t="shared" si="0"/>
        <v>756</v>
      </c>
      <c r="H4" s="163">
        <f t="shared" si="0"/>
        <v>209</v>
      </c>
      <c r="I4" s="163">
        <f t="shared" si="0"/>
        <v>841</v>
      </c>
      <c r="J4" s="163">
        <f t="shared" si="0"/>
        <v>156</v>
      </c>
      <c r="K4" s="163">
        <f>SUM(D4:J4)</f>
        <v>7127</v>
      </c>
      <c r="L4" s="163">
        <f t="shared" si="0"/>
        <v>117</v>
      </c>
      <c r="M4" s="162">
        <f>SUM(M5:M11)</f>
        <v>78</v>
      </c>
      <c r="N4" s="162">
        <f>SUM(N5:N11)</f>
        <v>115</v>
      </c>
      <c r="O4" s="467"/>
    </row>
    <row r="5" spans="1:15" ht="18.75" customHeight="1">
      <c r="A5" s="159" t="s">
        <v>241</v>
      </c>
      <c r="B5" s="165"/>
      <c r="C5" s="165"/>
      <c r="D5" s="166">
        <v>160</v>
      </c>
      <c r="E5" s="166">
        <v>13</v>
      </c>
      <c r="F5" s="166">
        <v>0</v>
      </c>
      <c r="G5" s="166">
        <v>87</v>
      </c>
      <c r="H5" s="166">
        <v>14</v>
      </c>
      <c r="I5" s="166"/>
      <c r="J5" s="166">
        <v>0</v>
      </c>
      <c r="K5" s="163">
        <f>SUM(D5:J5)</f>
        <v>274</v>
      </c>
      <c r="L5" s="166">
        <v>7</v>
      </c>
      <c r="M5" s="684">
        <v>78</v>
      </c>
      <c r="N5" s="685">
        <v>115</v>
      </c>
    </row>
    <row r="6" spans="1:15" ht="18.75" customHeight="1">
      <c r="A6" s="159" t="s">
        <v>441</v>
      </c>
      <c r="B6" s="165"/>
      <c r="C6" s="165"/>
      <c r="D6" s="166">
        <v>67</v>
      </c>
      <c r="E6" s="166">
        <v>10</v>
      </c>
      <c r="F6" s="166">
        <v>2</v>
      </c>
      <c r="G6" s="166">
        <v>12</v>
      </c>
      <c r="H6" s="166">
        <v>2</v>
      </c>
      <c r="I6" s="166">
        <v>5</v>
      </c>
      <c r="J6" s="166">
        <v>0</v>
      </c>
      <c r="K6" s="163">
        <f t="shared" ref="K6:K10" si="1">SUM(D6:J6)</f>
        <v>98</v>
      </c>
      <c r="L6" s="166">
        <v>1</v>
      </c>
      <c r="M6" s="684"/>
      <c r="N6" s="685"/>
    </row>
    <row r="7" spans="1:15" ht="18.75" customHeight="1">
      <c r="A7" s="159" t="s">
        <v>442</v>
      </c>
      <c r="B7" s="165"/>
      <c r="C7" s="165"/>
      <c r="D7" s="166">
        <v>90</v>
      </c>
      <c r="E7" s="166">
        <v>0</v>
      </c>
      <c r="F7" s="166">
        <v>1</v>
      </c>
      <c r="G7" s="166">
        <v>10</v>
      </c>
      <c r="H7" s="166">
        <v>3</v>
      </c>
      <c r="I7" s="166"/>
      <c r="J7" s="166">
        <v>0</v>
      </c>
      <c r="K7" s="163">
        <f t="shared" si="1"/>
        <v>104</v>
      </c>
      <c r="L7" s="166">
        <v>8</v>
      </c>
      <c r="M7" s="684"/>
      <c r="N7" s="685"/>
    </row>
    <row r="8" spans="1:15" ht="18.75" customHeight="1">
      <c r="A8" s="159" t="s">
        <v>443</v>
      </c>
      <c r="B8" s="165"/>
      <c r="C8" s="165"/>
      <c r="D8" s="166">
        <v>46</v>
      </c>
      <c r="E8" s="166">
        <v>6</v>
      </c>
      <c r="F8" s="166">
        <v>9</v>
      </c>
      <c r="G8" s="166">
        <v>17</v>
      </c>
      <c r="H8" s="166">
        <v>8</v>
      </c>
      <c r="I8" s="166">
        <v>9</v>
      </c>
      <c r="J8" s="166">
        <v>0</v>
      </c>
      <c r="K8" s="163">
        <f t="shared" si="1"/>
        <v>95</v>
      </c>
      <c r="L8" s="166">
        <v>0</v>
      </c>
      <c r="M8" s="684"/>
      <c r="N8" s="685"/>
    </row>
    <row r="9" spans="1:15" ht="18.75" customHeight="1">
      <c r="A9" s="159" t="s">
        <v>444</v>
      </c>
      <c r="B9" s="165"/>
      <c r="C9" s="165"/>
      <c r="D9" s="166">
        <v>1921</v>
      </c>
      <c r="E9" s="166">
        <v>403</v>
      </c>
      <c r="F9" s="166">
        <v>672</v>
      </c>
      <c r="G9" s="166">
        <v>368</v>
      </c>
      <c r="H9" s="166">
        <v>132</v>
      </c>
      <c r="I9" s="166">
        <v>498</v>
      </c>
      <c r="J9" s="166">
        <v>2</v>
      </c>
      <c r="K9" s="163">
        <f t="shared" si="1"/>
        <v>3996</v>
      </c>
      <c r="L9" s="166">
        <v>51</v>
      </c>
      <c r="M9" s="684">
        <v>0</v>
      </c>
      <c r="N9" s="685">
        <v>0</v>
      </c>
    </row>
    <row r="10" spans="1:15" ht="18.75" customHeight="1">
      <c r="A10" s="159" t="s">
        <v>445</v>
      </c>
      <c r="B10" s="165"/>
      <c r="C10" s="165"/>
      <c r="D10" s="166">
        <v>108</v>
      </c>
      <c r="E10" s="166">
        <v>63</v>
      </c>
      <c r="F10" s="166">
        <v>115</v>
      </c>
      <c r="G10" s="166">
        <v>76</v>
      </c>
      <c r="H10" s="166">
        <v>2</v>
      </c>
      <c r="I10" s="166">
        <v>11</v>
      </c>
      <c r="J10" s="166">
        <v>14</v>
      </c>
      <c r="K10" s="163">
        <f t="shared" si="1"/>
        <v>389</v>
      </c>
      <c r="L10" s="166">
        <v>5</v>
      </c>
      <c r="M10" s="684"/>
      <c r="N10" s="685"/>
    </row>
    <row r="11" spans="1:15" ht="18.75" customHeight="1" thickBot="1">
      <c r="A11" s="160" t="s">
        <v>446</v>
      </c>
      <c r="B11" s="167"/>
      <c r="C11" s="167"/>
      <c r="D11" s="168">
        <v>1085</v>
      </c>
      <c r="E11" s="168">
        <v>82</v>
      </c>
      <c r="F11" s="168">
        <v>312</v>
      </c>
      <c r="G11" s="168">
        <v>186</v>
      </c>
      <c r="H11" s="168">
        <v>48</v>
      </c>
      <c r="I11" s="168">
        <v>318</v>
      </c>
      <c r="J11" s="168">
        <v>140</v>
      </c>
      <c r="K11" s="169">
        <f>SUM(D11:J11)</f>
        <v>2171</v>
      </c>
      <c r="L11" s="168">
        <v>45</v>
      </c>
      <c r="M11" s="686"/>
      <c r="N11" s="687"/>
    </row>
    <row r="12" spans="1:15" ht="5.25" customHeight="1">
      <c r="A12" s="161"/>
    </row>
    <row r="13" spans="1:15" ht="15" customHeight="1" thickBot="1">
      <c r="A13" s="915" t="s">
        <v>463</v>
      </c>
      <c r="B13" s="915"/>
      <c r="C13" s="915"/>
      <c r="D13" s="915"/>
      <c r="E13" s="915"/>
      <c r="F13" s="915"/>
      <c r="G13" s="915"/>
      <c r="H13" s="915"/>
      <c r="I13" s="915"/>
      <c r="J13" s="915"/>
      <c r="K13" s="915"/>
      <c r="L13" s="915"/>
      <c r="M13" s="915"/>
      <c r="N13" s="915"/>
    </row>
    <row r="14" spans="1:15" ht="30" customHeight="1">
      <c r="A14" s="916" t="s">
        <v>115</v>
      </c>
      <c r="B14" s="918" t="s">
        <v>235</v>
      </c>
      <c r="C14" s="918" t="s">
        <v>333</v>
      </c>
      <c r="D14" s="920" t="s">
        <v>464</v>
      </c>
      <c r="E14" s="921"/>
      <c r="F14" s="921"/>
      <c r="G14" s="921"/>
      <c r="H14" s="921"/>
      <c r="I14" s="921"/>
      <c r="J14" s="921"/>
      <c r="K14" s="922"/>
      <c r="L14" s="918" t="s">
        <v>465</v>
      </c>
      <c r="M14" s="920" t="s">
        <v>246</v>
      </c>
      <c r="N14" s="923"/>
    </row>
    <row r="15" spans="1:15" ht="80.25" customHeight="1">
      <c r="A15" s="917"/>
      <c r="B15" s="919"/>
      <c r="C15" s="919"/>
      <c r="D15" s="90" t="s">
        <v>195</v>
      </c>
      <c r="E15" s="90" t="s">
        <v>196</v>
      </c>
      <c r="F15" s="90" t="s">
        <v>236</v>
      </c>
      <c r="G15" s="90" t="s">
        <v>237</v>
      </c>
      <c r="H15" s="90" t="s">
        <v>199</v>
      </c>
      <c r="I15" s="90" t="s">
        <v>238</v>
      </c>
      <c r="J15" s="90" t="s">
        <v>228</v>
      </c>
      <c r="K15" s="90" t="s">
        <v>4</v>
      </c>
      <c r="L15" s="919"/>
      <c r="M15" s="90" t="s">
        <v>239</v>
      </c>
      <c r="N15" s="91" t="s">
        <v>240</v>
      </c>
    </row>
    <row r="16" spans="1:15">
      <c r="A16" s="158" t="s">
        <v>4</v>
      </c>
      <c r="B16" s="688">
        <v>5562</v>
      </c>
      <c r="C16" s="688">
        <v>1570</v>
      </c>
      <c r="D16" s="163">
        <f t="shared" ref="D16:N16" si="2">SUM(D17:D23)</f>
        <v>3579</v>
      </c>
      <c r="E16" s="163">
        <f t="shared" si="2"/>
        <v>413</v>
      </c>
      <c r="F16" s="163">
        <f t="shared" si="2"/>
        <v>1142</v>
      </c>
      <c r="G16" s="163">
        <f t="shared" si="2"/>
        <v>735</v>
      </c>
      <c r="H16" s="163">
        <f t="shared" si="2"/>
        <v>186</v>
      </c>
      <c r="I16" s="163">
        <f t="shared" si="2"/>
        <v>839</v>
      </c>
      <c r="J16" s="163">
        <f t="shared" si="2"/>
        <v>163</v>
      </c>
      <c r="K16" s="163">
        <f>SUM(D16:J16)</f>
        <v>7057</v>
      </c>
      <c r="L16" s="163">
        <f t="shared" si="2"/>
        <v>97</v>
      </c>
      <c r="M16" s="162">
        <f>SUM(M17:M23)</f>
        <v>97</v>
      </c>
      <c r="N16" s="164">
        <f t="shared" si="2"/>
        <v>125</v>
      </c>
      <c r="O16" s="467"/>
    </row>
    <row r="17" spans="1:14">
      <c r="A17" s="159" t="s">
        <v>241</v>
      </c>
      <c r="B17" s="165"/>
      <c r="C17" s="165"/>
      <c r="D17" s="166">
        <v>151</v>
      </c>
      <c r="E17" s="166">
        <v>12</v>
      </c>
      <c r="F17" s="166">
        <v>0</v>
      </c>
      <c r="G17" s="166">
        <v>75</v>
      </c>
      <c r="H17" s="166">
        <v>15</v>
      </c>
      <c r="I17" s="166"/>
      <c r="J17" s="166">
        <v>0</v>
      </c>
      <c r="K17" s="163">
        <f>SUM(D17:J17)</f>
        <v>253</v>
      </c>
      <c r="L17" s="166">
        <v>5</v>
      </c>
      <c r="M17" s="166">
        <v>5</v>
      </c>
      <c r="N17" s="685">
        <v>125</v>
      </c>
    </row>
    <row r="18" spans="1:14">
      <c r="A18" s="159" t="s">
        <v>441</v>
      </c>
      <c r="B18" s="165"/>
      <c r="C18" s="165"/>
      <c r="D18" s="166">
        <v>67</v>
      </c>
      <c r="E18" s="166">
        <v>10</v>
      </c>
      <c r="F18" s="166">
        <v>2</v>
      </c>
      <c r="G18" s="166">
        <v>12</v>
      </c>
      <c r="H18" s="166">
        <v>2</v>
      </c>
      <c r="I18" s="166">
        <v>5</v>
      </c>
      <c r="J18" s="166">
        <v>0</v>
      </c>
      <c r="K18" s="163">
        <f t="shared" ref="K18:K23" si="3">SUM(D18:J18)</f>
        <v>98</v>
      </c>
      <c r="L18" s="166">
        <v>0</v>
      </c>
      <c r="M18" s="166">
        <v>0</v>
      </c>
      <c r="N18" s="685"/>
    </row>
    <row r="19" spans="1:14">
      <c r="A19" s="159" t="s">
        <v>442</v>
      </c>
      <c r="B19" s="165"/>
      <c r="C19" s="165"/>
      <c r="D19" s="166">
        <v>86</v>
      </c>
      <c r="E19" s="166">
        <v>0</v>
      </c>
      <c r="F19" s="166">
        <v>1</v>
      </c>
      <c r="G19" s="166">
        <v>10</v>
      </c>
      <c r="H19" s="166">
        <v>3</v>
      </c>
      <c r="I19" s="166"/>
      <c r="J19" s="166">
        <v>0</v>
      </c>
      <c r="K19" s="163">
        <f t="shared" si="3"/>
        <v>100</v>
      </c>
      <c r="L19" s="166">
        <v>2</v>
      </c>
      <c r="M19" s="166">
        <v>2</v>
      </c>
      <c r="N19" s="685"/>
    </row>
    <row r="20" spans="1:14">
      <c r="A20" s="159" t="s">
        <v>443</v>
      </c>
      <c r="B20" s="165"/>
      <c r="C20" s="165"/>
      <c r="D20" s="166">
        <v>49</v>
      </c>
      <c r="E20" s="166">
        <v>6</v>
      </c>
      <c r="F20" s="166">
        <v>6</v>
      </c>
      <c r="G20" s="166">
        <v>17</v>
      </c>
      <c r="H20" s="166">
        <v>7</v>
      </c>
      <c r="I20" s="166">
        <v>9</v>
      </c>
      <c r="J20" s="166"/>
      <c r="K20" s="163">
        <f>SUM(D20:J20)</f>
        <v>94</v>
      </c>
      <c r="L20" s="166">
        <v>2</v>
      </c>
      <c r="M20" s="166">
        <v>2</v>
      </c>
      <c r="N20" s="685"/>
    </row>
    <row r="21" spans="1:14">
      <c r="A21" s="159" t="s">
        <v>444</v>
      </c>
      <c r="B21" s="165"/>
      <c r="C21" s="165"/>
      <c r="D21" s="166">
        <v>2003</v>
      </c>
      <c r="E21" s="166">
        <v>251</v>
      </c>
      <c r="F21" s="166">
        <v>703</v>
      </c>
      <c r="G21" s="166">
        <v>322</v>
      </c>
      <c r="H21" s="166">
        <v>118</v>
      </c>
      <c r="I21" s="166">
        <v>496</v>
      </c>
      <c r="J21" s="166">
        <v>1</v>
      </c>
      <c r="K21" s="163">
        <f t="shared" si="3"/>
        <v>3894</v>
      </c>
      <c r="L21" s="166">
        <v>36</v>
      </c>
      <c r="M21" s="166">
        <v>36</v>
      </c>
      <c r="N21" s="685"/>
    </row>
    <row r="22" spans="1:14">
      <c r="A22" s="159" t="s">
        <v>445</v>
      </c>
      <c r="B22" s="165"/>
      <c r="C22" s="165"/>
      <c r="D22" s="166">
        <v>108</v>
      </c>
      <c r="E22" s="166">
        <v>63</v>
      </c>
      <c r="F22" s="166">
        <v>120</v>
      </c>
      <c r="G22" s="166">
        <v>76</v>
      </c>
      <c r="H22" s="166">
        <v>2</v>
      </c>
      <c r="I22" s="166">
        <v>11</v>
      </c>
      <c r="J22" s="166">
        <v>14</v>
      </c>
      <c r="K22" s="163">
        <f>SUM(D22:J22)</f>
        <v>394</v>
      </c>
      <c r="L22" s="166">
        <v>4</v>
      </c>
      <c r="M22" s="166">
        <v>4</v>
      </c>
      <c r="N22" s="685"/>
    </row>
    <row r="23" spans="1:14" ht="21.75" thickBot="1">
      <c r="A23" s="160" t="s">
        <v>446</v>
      </c>
      <c r="B23" s="167"/>
      <c r="C23" s="167"/>
      <c r="D23" s="168">
        <v>1115</v>
      </c>
      <c r="E23" s="168">
        <v>71</v>
      </c>
      <c r="F23" s="168">
        <v>310</v>
      </c>
      <c r="G23" s="168">
        <v>223</v>
      </c>
      <c r="H23" s="168">
        <v>39</v>
      </c>
      <c r="I23" s="168">
        <v>318</v>
      </c>
      <c r="J23" s="168">
        <v>148</v>
      </c>
      <c r="K23" s="169">
        <f t="shared" si="3"/>
        <v>2224</v>
      </c>
      <c r="L23" s="168">
        <v>48</v>
      </c>
      <c r="M23" s="168">
        <v>48</v>
      </c>
      <c r="N23" s="687"/>
    </row>
    <row r="25" spans="1:14">
      <c r="A25" s="161"/>
    </row>
    <row r="27" spans="1:14" ht="15" customHeight="1"/>
  </sheetData>
  <sheetProtection formatCells="0" formatColumns="0" formatRows="0" insertColumns="0" insertRows="0"/>
  <mergeCells count="14">
    <mergeCell ref="A13:N13"/>
    <mergeCell ref="A14:A15"/>
    <mergeCell ref="B14:B15"/>
    <mergeCell ref="C14:C15"/>
    <mergeCell ref="D14:K14"/>
    <mergeCell ref="L14:L15"/>
    <mergeCell ref="M14:N14"/>
    <mergeCell ref="A1:N1"/>
    <mergeCell ref="A2:A3"/>
    <mergeCell ref="B2:B3"/>
    <mergeCell ref="C2:C3"/>
    <mergeCell ref="D2:K2"/>
    <mergeCell ref="L2:L3"/>
    <mergeCell ref="M2:N2"/>
  </mergeCells>
  <printOptions horizontalCentered="1" verticalCentered="1"/>
  <pageMargins left="0.19685039370078741" right="0.19685039370078741" top="0.94488188976377963" bottom="0.73" header="0.51181102362204722" footer="0.17"/>
  <pageSetup paperSize="9" scale="82" orientation="landscape" r:id="rId1"/>
  <headerFooter>
    <oddHeader xml:space="preserve">&amp;C&amp;"B Nazanin,Bold"&amp;16بودجه تفصیلی دانشگاه علوم پزشکی و خدمات بهداشتی درمانی یاسوج سال 1400&amp;R&amp;"B Yekan,Regular"13
</oddHeader>
    <oddFooter xml:space="preserve">&amp;L&amp;"B Nazanin,Bold"&amp;14رییس مرکز بودجه و پایش عملکرد :دکتر سید جواد طباییان 
&amp;C&amp;"B Nazanin,Bold"&amp;14معاون توسعه: دکتر امین اله بابویی&amp;R&amp;"B Nazanin,Bold"&amp;14  رییس :دکتر سعید جاودان سیرت </oddFooter>
  </headerFooter>
  <ignoredErrors>
    <ignoredError sqref="K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J67"/>
  <sheetViews>
    <sheetView rightToLeft="1" tabSelected="1" topLeftCell="C1" zoomScale="136" zoomScaleNormal="136" zoomScaleSheetLayoutView="90" workbookViewId="0">
      <selection activeCell="F12" sqref="F12"/>
    </sheetView>
  </sheetViews>
  <sheetFormatPr defaultColWidth="16.85546875" defaultRowHeight="15.75"/>
  <cols>
    <col min="1" max="1" width="6" style="34" customWidth="1"/>
    <col min="2" max="2" width="54.42578125" style="34" customWidth="1"/>
    <col min="3" max="3" width="11.85546875" style="34" customWidth="1"/>
    <col min="4" max="4" width="11.140625" style="34" customWidth="1"/>
    <col min="5" max="5" width="11.42578125" style="34" customWidth="1"/>
    <col min="6" max="6" width="12.42578125" style="34" customWidth="1"/>
    <col min="7" max="7" width="13.7109375" style="34" customWidth="1"/>
    <col min="8" max="8" width="26.5703125" style="5" hidden="1" customWidth="1"/>
    <col min="9" max="9" width="0" style="5" hidden="1" customWidth="1"/>
    <col min="10" max="16384" width="16.85546875" style="5"/>
  </cols>
  <sheetData>
    <row r="1" spans="1:10" ht="41.25" customHeight="1" thickBot="1">
      <c r="A1" s="1" t="s">
        <v>1</v>
      </c>
      <c r="B1" s="2" t="s">
        <v>0</v>
      </c>
      <c r="C1" s="3" t="s">
        <v>81</v>
      </c>
      <c r="D1" s="2" t="s">
        <v>3</v>
      </c>
      <c r="E1" s="2" t="s">
        <v>9</v>
      </c>
      <c r="F1" s="237" t="s">
        <v>400</v>
      </c>
      <c r="G1" s="4" t="s">
        <v>4</v>
      </c>
    </row>
    <row r="2" spans="1:10" ht="18.75" customHeight="1">
      <c r="A2" s="21">
        <v>1</v>
      </c>
      <c r="B2" s="710" t="s">
        <v>75</v>
      </c>
      <c r="C2" s="710"/>
      <c r="D2" s="710"/>
      <c r="E2" s="710"/>
      <c r="F2" s="711"/>
      <c r="G2" s="712"/>
      <c r="J2" s="17"/>
    </row>
    <row r="3" spans="1:10" ht="18.75" customHeight="1">
      <c r="A3" s="6">
        <v>2</v>
      </c>
      <c r="B3" s="267" t="s">
        <v>51</v>
      </c>
      <c r="C3" s="22">
        <v>1</v>
      </c>
      <c r="D3" s="23">
        <f>D4+D5+D6+D7+D8+D9+D10+D11-D12-D13</f>
        <v>11208071</v>
      </c>
      <c r="E3" s="23">
        <f>E4+E5+E6+E7+E8+E9+E10+E11-E12-E13</f>
        <v>4993540</v>
      </c>
      <c r="F3" s="23">
        <f t="shared" ref="F3:G3" si="0">F4+F5+F6+F7+F8+F9+F10+F11</f>
        <v>416515</v>
      </c>
      <c r="G3" s="23">
        <f t="shared" si="0"/>
        <v>19198710</v>
      </c>
    </row>
    <row r="4" spans="1:10" ht="17.25" customHeight="1">
      <c r="A4" s="10">
        <v>3</v>
      </c>
      <c r="B4" s="11" t="s">
        <v>111</v>
      </c>
      <c r="C4" s="12">
        <v>1.1000000000000001</v>
      </c>
      <c r="D4" s="410">
        <f>'1.1 - 1.10'!$V$3</f>
        <v>277195</v>
      </c>
      <c r="E4" s="410">
        <f>'1.1 - 1.10'!$V$4</f>
        <v>499404</v>
      </c>
      <c r="F4" s="410">
        <f>'1.1 - 1.10'!V5</f>
        <v>0</v>
      </c>
      <c r="G4" s="9">
        <f>D4+E4+F4</f>
        <v>776599</v>
      </c>
      <c r="J4" s="17"/>
    </row>
    <row r="5" spans="1:10" ht="17.25" customHeight="1">
      <c r="A5" s="10">
        <v>4</v>
      </c>
      <c r="B5" s="11" t="s">
        <v>76</v>
      </c>
      <c r="C5" s="12">
        <v>1.2</v>
      </c>
      <c r="D5" s="410">
        <f>'1.1 - 1.10'!$V$6</f>
        <v>0</v>
      </c>
      <c r="E5" s="410">
        <f>'1.1 - 1.10'!$V$7</f>
        <v>1646441</v>
      </c>
      <c r="F5" s="410">
        <f>'1.1 - 1.10'!V8</f>
        <v>0</v>
      </c>
      <c r="G5" s="651">
        <f t="shared" ref="G5:G14" si="1">D5+E5+F5</f>
        <v>1646441</v>
      </c>
      <c r="J5" s="17"/>
    </row>
    <row r="6" spans="1:10" ht="17.25" customHeight="1">
      <c r="A6" s="10">
        <v>5</v>
      </c>
      <c r="B6" s="11" t="s">
        <v>90</v>
      </c>
      <c r="C6" s="12">
        <v>1.3</v>
      </c>
      <c r="D6" s="410">
        <f>'1.1 - 1.10'!$V$9</f>
        <v>9350567</v>
      </c>
      <c r="E6" s="410">
        <f>'1.1 - 1.10'!$V$10</f>
        <v>3934000</v>
      </c>
      <c r="F6" s="410">
        <f>'1.1 - 1.10'!V11</f>
        <v>0</v>
      </c>
      <c r="G6" s="9">
        <f t="shared" si="1"/>
        <v>13284567</v>
      </c>
      <c r="I6" s="13">
        <f>D3-D16</f>
        <v>-1188966</v>
      </c>
    </row>
    <row r="7" spans="1:10" ht="17.25" customHeight="1">
      <c r="A7" s="10">
        <v>6</v>
      </c>
      <c r="B7" s="266" t="s">
        <v>414</v>
      </c>
      <c r="C7" s="14">
        <v>1.4</v>
      </c>
      <c r="D7" s="411">
        <f>'1.1 - 1.10'!V12</f>
        <v>1487683</v>
      </c>
      <c r="E7" s="411">
        <f>'1.1 - 1.10'!$V$13</f>
        <v>377171</v>
      </c>
      <c r="F7" s="410">
        <f>'1.1 - 1.10'!V14</f>
        <v>0</v>
      </c>
      <c r="G7" s="9">
        <f t="shared" si="1"/>
        <v>1864854</v>
      </c>
      <c r="J7" s="17"/>
    </row>
    <row r="8" spans="1:10" ht="17.25" customHeight="1">
      <c r="A8" s="10">
        <f t="shared" ref="A8:A23" si="2">A7+1</f>
        <v>7</v>
      </c>
      <c r="B8" s="11" t="s">
        <v>93</v>
      </c>
      <c r="C8" s="14">
        <v>1.5</v>
      </c>
      <c r="D8" s="411">
        <f>'1.1 - 1.10'!$V$15</f>
        <v>0</v>
      </c>
      <c r="E8" s="411">
        <f>'1.1 - 1.10'!$V$16</f>
        <v>-154950</v>
      </c>
      <c r="F8" s="410">
        <f>'1.1 - 1.10'!V17</f>
        <v>0</v>
      </c>
      <c r="G8" s="9">
        <f t="shared" si="1"/>
        <v>-154950</v>
      </c>
      <c r="H8" s="15" t="s">
        <v>353</v>
      </c>
      <c r="I8" s="13">
        <f>E3-E16</f>
        <v>-3896925</v>
      </c>
    </row>
    <row r="9" spans="1:10" ht="17.25" customHeight="1">
      <c r="A9" s="10">
        <f t="shared" si="2"/>
        <v>8</v>
      </c>
      <c r="B9" s="11" t="s">
        <v>91</v>
      </c>
      <c r="C9" s="14">
        <v>1.6</v>
      </c>
      <c r="D9" s="410">
        <f>'1.1 - 1.10'!$V$18</f>
        <v>268106</v>
      </c>
      <c r="E9" s="410">
        <f>'1.1 - 1.10'!$V$19</f>
        <v>603338</v>
      </c>
      <c r="F9" s="410">
        <f>'1.1 - 1.10'!V20</f>
        <v>103322</v>
      </c>
      <c r="G9" s="9">
        <f>D9+E9+F9</f>
        <v>974766</v>
      </c>
      <c r="H9" s="13">
        <f>G3-G16</f>
        <v>-2505307</v>
      </c>
    </row>
    <row r="10" spans="1:10" ht="17.25" customHeight="1">
      <c r="A10" s="10">
        <f t="shared" si="2"/>
        <v>9</v>
      </c>
      <c r="B10" s="11" t="s">
        <v>504</v>
      </c>
      <c r="C10" s="14">
        <v>1.7</v>
      </c>
      <c r="D10" s="410">
        <f>'1.1 - 1.10'!$V$21</f>
        <v>240316</v>
      </c>
      <c r="E10" s="410">
        <f>'1.1 - 1.10'!$V$22</f>
        <v>252924</v>
      </c>
      <c r="F10" s="410">
        <f>'1.1 - 1.10'!V23</f>
        <v>313193</v>
      </c>
      <c r="G10" s="9">
        <f t="shared" si="1"/>
        <v>806433</v>
      </c>
    </row>
    <row r="11" spans="1:10" ht="17.25" customHeight="1" thickBot="1">
      <c r="A11" s="276">
        <f>A10+1</f>
        <v>10</v>
      </c>
      <c r="B11" s="277" t="s">
        <v>77</v>
      </c>
      <c r="C11" s="278">
        <v>1.8</v>
      </c>
      <c r="D11" s="490">
        <f>'1.1 - 1.10'!$V$24</f>
        <v>0</v>
      </c>
      <c r="E11" s="490">
        <f>'1.1 - 1.10'!$V$24</f>
        <v>0</v>
      </c>
      <c r="F11" s="410">
        <f>'1.1 - 1.10'!V24</f>
        <v>0</v>
      </c>
      <c r="G11" s="9">
        <f t="shared" si="1"/>
        <v>0</v>
      </c>
      <c r="H11" s="16" t="s">
        <v>354</v>
      </c>
      <c r="I11" s="17">
        <f>H9+E13</f>
        <v>-544413</v>
      </c>
    </row>
    <row r="12" spans="1:10" ht="17.25" customHeight="1">
      <c r="A12" s="281">
        <f>A11+1</f>
        <v>11</v>
      </c>
      <c r="B12" s="282" t="s">
        <v>436</v>
      </c>
      <c r="C12" s="283">
        <v>1.9</v>
      </c>
      <c r="D12" s="491">
        <f>'1.1 - 1.10'!$V$27</f>
        <v>415796</v>
      </c>
      <c r="E12" s="491">
        <f>'1.1 - 1.10'!$V$28</f>
        <v>203894</v>
      </c>
      <c r="F12" s="491">
        <f>'1.1 - 1.10'!V29</f>
        <v>0</v>
      </c>
      <c r="G12" s="284">
        <f t="shared" si="1"/>
        <v>619690</v>
      </c>
      <c r="H12" s="13">
        <v>582987</v>
      </c>
    </row>
    <row r="13" spans="1:10" ht="17.25" customHeight="1" thickBot="1">
      <c r="A13" s="309">
        <f t="shared" si="2"/>
        <v>12</v>
      </c>
      <c r="B13" s="310" t="s">
        <v>437</v>
      </c>
      <c r="C13" s="311">
        <v>1.1000000000000001</v>
      </c>
      <c r="D13" s="492">
        <f>'1.1 - 1.10'!$V$30</f>
        <v>0</v>
      </c>
      <c r="E13" s="492">
        <f>'1.1 - 1.10'!$V$31</f>
        <v>1960894</v>
      </c>
      <c r="F13" s="492">
        <f>'1.1 - 1.10'!V32</f>
        <v>0</v>
      </c>
      <c r="G13" s="650">
        <f t="shared" si="1"/>
        <v>1960894</v>
      </c>
    </row>
    <row r="14" spans="1:10" ht="17.25" customHeight="1" thickBot="1">
      <c r="A14" s="286">
        <v>13</v>
      </c>
      <c r="B14" s="287" t="s">
        <v>438</v>
      </c>
      <c r="C14" s="312"/>
      <c r="D14" s="413">
        <f>D12+D13</f>
        <v>415796</v>
      </c>
      <c r="E14" s="413">
        <f>E12+E13</f>
        <v>2164788</v>
      </c>
      <c r="F14" s="413">
        <f t="shared" ref="F14" si="3">F12+F13</f>
        <v>0</v>
      </c>
      <c r="G14" s="298">
        <f t="shared" si="1"/>
        <v>2580584</v>
      </c>
    </row>
    <row r="15" spans="1:10" ht="17.25" customHeight="1">
      <c r="A15" s="280">
        <v>14</v>
      </c>
      <c r="B15" s="713" t="s">
        <v>114</v>
      </c>
      <c r="C15" s="713"/>
      <c r="D15" s="713"/>
      <c r="E15" s="713"/>
      <c r="F15" s="714"/>
      <c r="G15" s="715"/>
      <c r="H15" s="15" t="s">
        <v>355</v>
      </c>
    </row>
    <row r="16" spans="1:10" ht="17.25" customHeight="1">
      <c r="A16" s="6">
        <f t="shared" si="2"/>
        <v>15</v>
      </c>
      <c r="B16" s="267" t="s">
        <v>46</v>
      </c>
      <c r="C16" s="22">
        <v>2</v>
      </c>
      <c r="D16" s="23">
        <f>SUM(D17:D24)</f>
        <v>12397037</v>
      </c>
      <c r="E16" s="23">
        <f>SUM(E17:E24)</f>
        <v>8890465</v>
      </c>
      <c r="F16" s="23">
        <f>SUM(F17:F24)</f>
        <v>416515</v>
      </c>
      <c r="G16" s="9">
        <f>D16+E16+F16</f>
        <v>21704017</v>
      </c>
      <c r="H16" s="13">
        <f>H9+H12</f>
        <v>-1922320</v>
      </c>
    </row>
    <row r="17" spans="1:9" ht="17.25" customHeight="1">
      <c r="A17" s="10">
        <f t="shared" si="2"/>
        <v>16</v>
      </c>
      <c r="B17" s="11" t="s">
        <v>103</v>
      </c>
      <c r="C17" s="14">
        <v>2.1</v>
      </c>
      <c r="D17" s="412">
        <f>'2.1'!$R$42</f>
        <v>9258234</v>
      </c>
      <c r="E17" s="412">
        <f>'2.1'!$R$43</f>
        <v>339251</v>
      </c>
      <c r="F17" s="18">
        <f>'2.1'!R44</f>
        <v>0</v>
      </c>
      <c r="G17" s="19">
        <f>D17+E17+F17</f>
        <v>9597485</v>
      </c>
      <c r="I17" s="17">
        <f>E13-E26</f>
        <v>575306</v>
      </c>
    </row>
    <row r="18" spans="1:9" ht="17.25" customHeight="1">
      <c r="A18" s="10">
        <f t="shared" si="2"/>
        <v>17</v>
      </c>
      <c r="B18" s="11" t="s">
        <v>104</v>
      </c>
      <c r="C18" s="14">
        <v>2.2000000000000002</v>
      </c>
      <c r="D18" s="412">
        <f>'2.2'!$R$63</f>
        <v>949003</v>
      </c>
      <c r="E18" s="412">
        <f>'2.2'!$R$64</f>
        <v>5248098</v>
      </c>
      <c r="F18" s="18">
        <f>'2.2'!R65</f>
        <v>416515</v>
      </c>
      <c r="G18" s="19">
        <f t="shared" ref="G18:G24" si="4">D18+E18+F18</f>
        <v>6613616</v>
      </c>
    </row>
    <row r="19" spans="1:9" ht="17.25" customHeight="1">
      <c r="A19" s="10">
        <f t="shared" si="2"/>
        <v>18</v>
      </c>
      <c r="B19" s="11" t="s">
        <v>105</v>
      </c>
      <c r="C19" s="14">
        <v>2.2999999999999998</v>
      </c>
      <c r="D19" s="412">
        <f>'2.3 - 2.8'!S6</f>
        <v>45738</v>
      </c>
      <c r="E19" s="412">
        <f>'2.3 - 2.8'!$S$7</f>
        <v>79895</v>
      </c>
      <c r="F19" s="18">
        <f>'2.3 - 2.8'!S8</f>
        <v>0</v>
      </c>
      <c r="G19" s="19">
        <f t="shared" si="4"/>
        <v>125633</v>
      </c>
    </row>
    <row r="20" spans="1:9" ht="17.25" customHeight="1">
      <c r="A20" s="10">
        <f t="shared" si="2"/>
        <v>19</v>
      </c>
      <c r="B20" s="11" t="s">
        <v>106</v>
      </c>
      <c r="C20" s="14">
        <v>2.4</v>
      </c>
      <c r="D20" s="412">
        <f>'2.3 - 2.8'!$S$18</f>
        <v>0</v>
      </c>
      <c r="E20" s="412">
        <f>'2.3 - 2.8'!$S$19</f>
        <v>0</v>
      </c>
      <c r="F20" s="18">
        <f>'2.3 - 2.8'!S20</f>
        <v>0</v>
      </c>
      <c r="G20" s="19">
        <f t="shared" si="4"/>
        <v>0</v>
      </c>
    </row>
    <row r="21" spans="1:9" ht="17.25" customHeight="1">
      <c r="A21" s="10">
        <f t="shared" si="2"/>
        <v>20</v>
      </c>
      <c r="B21" s="11" t="s">
        <v>107</v>
      </c>
      <c r="C21" s="14">
        <v>2.5</v>
      </c>
      <c r="D21" s="412">
        <f>'2.3 - 2.8'!S33</f>
        <v>0</v>
      </c>
      <c r="E21" s="412">
        <f>'2.3 - 2.8'!S34</f>
        <v>5651</v>
      </c>
      <c r="F21" s="18">
        <f>'2.3 - 2.8'!S35</f>
        <v>0</v>
      </c>
      <c r="G21" s="19">
        <f t="shared" si="4"/>
        <v>5651</v>
      </c>
    </row>
    <row r="22" spans="1:9" ht="17.25" customHeight="1">
      <c r="A22" s="10">
        <f t="shared" si="2"/>
        <v>21</v>
      </c>
      <c r="B22" s="11" t="s">
        <v>108</v>
      </c>
      <c r="C22" s="14">
        <v>2.6</v>
      </c>
      <c r="D22" s="412">
        <f>'2.3 - 2.8'!$S$57</f>
        <v>1511212</v>
      </c>
      <c r="E22" s="412">
        <f>'2.3 - 2.8'!$S$58</f>
        <v>222287</v>
      </c>
      <c r="F22" s="18">
        <f>'2.3 - 2.8'!S59</f>
        <v>0</v>
      </c>
      <c r="G22" s="19">
        <f t="shared" si="4"/>
        <v>1733499</v>
      </c>
    </row>
    <row r="23" spans="1:9" ht="17.25" customHeight="1">
      <c r="A23" s="10">
        <f t="shared" si="2"/>
        <v>22</v>
      </c>
      <c r="B23" s="11" t="s">
        <v>109</v>
      </c>
      <c r="C23" s="14">
        <v>2.7</v>
      </c>
      <c r="D23" s="412">
        <f>'2.3 - 2.8'!$S$69</f>
        <v>189808</v>
      </c>
      <c r="E23" s="412">
        <f>'2.3 - 2.8'!$S$70</f>
        <v>39155</v>
      </c>
      <c r="F23" s="18">
        <f>'2.3 - 2.8'!S71</f>
        <v>0</v>
      </c>
      <c r="G23" s="19">
        <f t="shared" si="4"/>
        <v>228963</v>
      </c>
    </row>
    <row r="24" spans="1:9" ht="17.25" customHeight="1">
      <c r="A24" s="10">
        <v>23</v>
      </c>
      <c r="B24" s="11" t="s">
        <v>110</v>
      </c>
      <c r="C24" s="20">
        <v>2.8</v>
      </c>
      <c r="D24" s="18">
        <f>'2.8 , 2.10'!$H$106</f>
        <v>443042</v>
      </c>
      <c r="E24" s="18">
        <f>'2.8 , 2.10'!$H$107</f>
        <v>2956128</v>
      </c>
      <c r="F24" s="18">
        <f>'2.8 , 2.10'!H108</f>
        <v>0</v>
      </c>
      <c r="G24" s="19">
        <f t="shared" si="4"/>
        <v>3399170</v>
      </c>
    </row>
    <row r="25" spans="1:9" ht="17.25" customHeight="1" thickBot="1">
      <c r="A25" s="273">
        <v>24</v>
      </c>
      <c r="B25" s="274" t="s">
        <v>96</v>
      </c>
      <c r="C25" s="275">
        <v>2.1</v>
      </c>
      <c r="D25" s="563">
        <f>'2.8 , 2.10'!$H$106</f>
        <v>443042</v>
      </c>
      <c r="E25" s="563">
        <f>'2.8 , 2.10'!$H$107</f>
        <v>2956128</v>
      </c>
      <c r="F25" s="563">
        <f>'2.8 , 2.10'!H108</f>
        <v>0</v>
      </c>
      <c r="G25" s="285">
        <f>D25+E25+F25</f>
        <v>3399170</v>
      </c>
    </row>
    <row r="26" spans="1:9" ht="19.899999999999999" customHeight="1" thickBot="1">
      <c r="A26" s="286">
        <v>25</v>
      </c>
      <c r="B26" s="287" t="s">
        <v>94</v>
      </c>
      <c r="C26" s="288">
        <v>2.9</v>
      </c>
      <c r="D26" s="289">
        <f>'2.9'!$C$19</f>
        <v>1163620</v>
      </c>
      <c r="E26" s="289">
        <f>'2.9'!$D$19</f>
        <v>1385588</v>
      </c>
      <c r="F26" s="289">
        <f>'2.9'!$E$19</f>
        <v>0</v>
      </c>
      <c r="G26" s="290">
        <f>D26+E26+F26</f>
        <v>2549208</v>
      </c>
    </row>
    <row r="27" spans="1:9" ht="16.5" customHeight="1">
      <c r="A27" s="280">
        <v>1</v>
      </c>
      <c r="B27" s="713" t="s">
        <v>79</v>
      </c>
      <c r="C27" s="713"/>
      <c r="D27" s="713"/>
      <c r="E27" s="713"/>
      <c r="F27" s="714"/>
      <c r="G27" s="715"/>
    </row>
    <row r="28" spans="1:9" ht="16.5" customHeight="1">
      <c r="A28" s="6">
        <v>2</v>
      </c>
      <c r="B28" s="218" t="s">
        <v>51</v>
      </c>
      <c r="C28" s="22">
        <v>3</v>
      </c>
      <c r="D28" s="23">
        <f>D29+D31+D32+D33+D34+D35+D36+D37+D38-D39</f>
        <v>800095</v>
      </c>
      <c r="E28" s="23">
        <f t="shared" ref="E28:F28" si="5">E29+E31+E32+E33+E34+E35+E36+E37+E38-E39</f>
        <v>159950</v>
      </c>
      <c r="F28" s="23">
        <f t="shared" si="5"/>
        <v>139011</v>
      </c>
      <c r="G28" s="9">
        <f>D28+E28+F28</f>
        <v>1099056</v>
      </c>
    </row>
    <row r="29" spans="1:9" ht="16.5" customHeight="1">
      <c r="A29" s="24">
        <v>3</v>
      </c>
      <c r="B29" s="25" t="s">
        <v>111</v>
      </c>
      <c r="C29" s="20">
        <v>3</v>
      </c>
      <c r="D29" s="26">
        <f>'3'!R70</f>
        <v>104726</v>
      </c>
      <c r="E29" s="26">
        <f>'3'!S70</f>
        <v>5000</v>
      </c>
      <c r="F29" s="26">
        <f>'3'!T70</f>
        <v>59011</v>
      </c>
      <c r="G29" s="9">
        <f t="shared" ref="G29:G38" si="6">D29+E29+F29</f>
        <v>168737</v>
      </c>
    </row>
    <row r="30" spans="1:9" ht="16.5" customHeight="1">
      <c r="A30" s="24">
        <v>4</v>
      </c>
      <c r="B30" s="25" t="s">
        <v>78</v>
      </c>
      <c r="C30" s="20">
        <v>3</v>
      </c>
      <c r="D30" s="27"/>
      <c r="E30" s="26">
        <f>'3'!$U$70</f>
        <v>0</v>
      </c>
      <c r="F30" s="27"/>
      <c r="G30" s="9">
        <f t="shared" si="6"/>
        <v>0</v>
      </c>
    </row>
    <row r="31" spans="1:9" ht="16.5" customHeight="1">
      <c r="A31" s="24">
        <v>5</v>
      </c>
      <c r="B31" s="25" t="s">
        <v>90</v>
      </c>
      <c r="C31" s="20">
        <v>3</v>
      </c>
      <c r="D31" s="657">
        <f>'3'!$V$70</f>
        <v>271600</v>
      </c>
      <c r="E31" s="27"/>
      <c r="F31" s="27"/>
      <c r="G31" s="9">
        <f t="shared" si="6"/>
        <v>271600</v>
      </c>
    </row>
    <row r="32" spans="1:9" ht="16.5" customHeight="1">
      <c r="A32" s="24">
        <v>6</v>
      </c>
      <c r="B32" s="11" t="s">
        <v>414</v>
      </c>
      <c r="C32" s="20">
        <v>3</v>
      </c>
      <c r="D32" s="658">
        <f>'3'!W70</f>
        <v>828991</v>
      </c>
      <c r="E32" s="28"/>
      <c r="F32" s="28"/>
      <c r="G32" s="9">
        <f t="shared" si="6"/>
        <v>828991</v>
      </c>
    </row>
    <row r="33" spans="1:9" ht="16.5" customHeight="1">
      <c r="A33" s="24">
        <v>7</v>
      </c>
      <c r="B33" s="25" t="s">
        <v>89</v>
      </c>
      <c r="C33" s="20">
        <v>3</v>
      </c>
      <c r="D33" s="657">
        <f>'3'!$X$70</f>
        <v>120250</v>
      </c>
      <c r="E33" s="27"/>
      <c r="F33" s="27"/>
      <c r="G33" s="9">
        <f t="shared" si="6"/>
        <v>120250</v>
      </c>
    </row>
    <row r="34" spans="1:9" ht="16.5" customHeight="1">
      <c r="A34" s="24">
        <v>8</v>
      </c>
      <c r="B34" s="25" t="s">
        <v>298</v>
      </c>
      <c r="C34" s="20">
        <v>3</v>
      </c>
      <c r="D34" s="657">
        <f>'3'!Y70</f>
        <v>0</v>
      </c>
      <c r="E34" s="643">
        <f>'3'!Z70</f>
        <v>154950</v>
      </c>
      <c r="F34" s="27"/>
      <c r="G34" s="9">
        <f t="shared" si="6"/>
        <v>154950</v>
      </c>
    </row>
    <row r="35" spans="1:9" ht="16.5" customHeight="1">
      <c r="A35" s="24">
        <v>9</v>
      </c>
      <c r="B35" s="25" t="s">
        <v>91</v>
      </c>
      <c r="C35" s="20">
        <v>3</v>
      </c>
      <c r="D35" s="657">
        <f>'3'!$AA$70</f>
        <v>232300</v>
      </c>
      <c r="E35" s="27"/>
      <c r="F35" s="657">
        <f>'3'!$AB$70</f>
        <v>80000</v>
      </c>
      <c r="G35" s="9">
        <f t="shared" si="6"/>
        <v>312300</v>
      </c>
    </row>
    <row r="36" spans="1:9" ht="16.5" customHeight="1">
      <c r="A36" s="24">
        <v>10</v>
      </c>
      <c r="B36" s="25" t="s">
        <v>160</v>
      </c>
      <c r="C36" s="20">
        <v>3</v>
      </c>
      <c r="D36" s="657">
        <f>'3'!AC70</f>
        <v>0</v>
      </c>
      <c r="E36" s="26">
        <f>'3'!AD70</f>
        <v>0</v>
      </c>
      <c r="F36" s="27"/>
      <c r="G36" s="9">
        <f t="shared" si="6"/>
        <v>0</v>
      </c>
    </row>
    <row r="37" spans="1:9" ht="16.5" customHeight="1">
      <c r="A37" s="24">
        <v>11</v>
      </c>
      <c r="B37" s="11" t="s">
        <v>77</v>
      </c>
      <c r="C37" s="20">
        <v>3</v>
      </c>
      <c r="D37" s="657">
        <f>'3'!$AE$70</f>
        <v>0</v>
      </c>
      <c r="E37" s="27"/>
      <c r="F37" s="27"/>
      <c r="G37" s="9">
        <f t="shared" si="6"/>
        <v>0</v>
      </c>
    </row>
    <row r="38" spans="1:9" ht="16.5" customHeight="1" thickBot="1">
      <c r="A38" s="291">
        <v>12</v>
      </c>
      <c r="B38" s="277" t="s">
        <v>352</v>
      </c>
      <c r="C38" s="292">
        <v>3</v>
      </c>
      <c r="D38" s="659">
        <f>'3'!$AF$70</f>
        <v>713358</v>
      </c>
      <c r="E38" s="293">
        <f>'3'!$AG$70</f>
        <v>0</v>
      </c>
      <c r="F38" s="294"/>
      <c r="G38" s="279">
        <f t="shared" si="6"/>
        <v>713358</v>
      </c>
    </row>
    <row r="39" spans="1:9" ht="19.899999999999999" customHeight="1" thickBot="1">
      <c r="A39" s="295">
        <v>13</v>
      </c>
      <c r="B39" s="287" t="s">
        <v>436</v>
      </c>
      <c r="C39" s="296">
        <v>3</v>
      </c>
      <c r="D39" s="297">
        <f>'3'!$AH$70</f>
        <v>1471130</v>
      </c>
      <c r="E39" s="297">
        <f>'3'!$AI$70</f>
        <v>0</v>
      </c>
      <c r="F39" s="297">
        <f>'3'!$AJ$70</f>
        <v>0</v>
      </c>
      <c r="G39" s="298">
        <f>D39+E39+F39</f>
        <v>1471130</v>
      </c>
    </row>
    <row r="40" spans="1:9" ht="18" customHeight="1">
      <c r="A40" s="280">
        <v>14</v>
      </c>
      <c r="B40" s="716" t="s">
        <v>80</v>
      </c>
      <c r="C40" s="717"/>
      <c r="D40" s="717"/>
      <c r="E40" s="717"/>
      <c r="F40" s="717"/>
      <c r="G40" s="718"/>
    </row>
    <row r="41" spans="1:9" ht="18" customHeight="1">
      <c r="A41" s="6">
        <v>15</v>
      </c>
      <c r="B41" s="29" t="s">
        <v>46</v>
      </c>
      <c r="C41" s="30">
        <v>3</v>
      </c>
      <c r="D41" s="31">
        <f>D42</f>
        <v>800095</v>
      </c>
      <c r="E41" s="31">
        <f>E42</f>
        <v>159950</v>
      </c>
      <c r="F41" s="31">
        <f>F42</f>
        <v>139011</v>
      </c>
      <c r="G41" s="32">
        <f>D41+E41+F41</f>
        <v>1099056</v>
      </c>
    </row>
    <row r="42" spans="1:9" ht="18" customHeight="1" thickBot="1">
      <c r="A42" s="291">
        <v>16</v>
      </c>
      <c r="B42" s="299" t="s">
        <v>112</v>
      </c>
      <c r="C42" s="300">
        <v>3</v>
      </c>
      <c r="D42" s="301">
        <f>'3'!AN70</f>
        <v>800095</v>
      </c>
      <c r="E42" s="301">
        <f>'3'!AO70</f>
        <v>159950</v>
      </c>
      <c r="F42" s="301">
        <f>'3'!AM70</f>
        <v>139011</v>
      </c>
      <c r="G42" s="302">
        <f>D42+E42+F42</f>
        <v>1099056</v>
      </c>
    </row>
    <row r="43" spans="1:9" ht="18" customHeight="1" thickBot="1">
      <c r="A43" s="286">
        <v>17</v>
      </c>
      <c r="B43" s="287" t="s">
        <v>102</v>
      </c>
      <c r="C43" s="303">
        <v>3</v>
      </c>
      <c r="D43" s="289">
        <f>'3'!$AQ$70</f>
        <v>1471130</v>
      </c>
      <c r="E43" s="289">
        <v>0</v>
      </c>
      <c r="F43" s="289">
        <f>'3'!AS70</f>
        <v>0</v>
      </c>
      <c r="G43" s="290">
        <f>F43+E43+D43</f>
        <v>1471130</v>
      </c>
    </row>
    <row r="44" spans="1:9" ht="2.4500000000000002" customHeight="1">
      <c r="A44" s="304"/>
      <c r="B44" s="305"/>
      <c r="C44" s="306"/>
      <c r="D44" s="307"/>
      <c r="E44" s="307"/>
      <c r="F44" s="307"/>
      <c r="G44" s="308"/>
    </row>
    <row r="45" spans="1:9" ht="33" hidden="1" customHeight="1" thickBot="1">
      <c r="A45" s="720" t="s">
        <v>435</v>
      </c>
      <c r="B45" s="721"/>
      <c r="C45" s="316"/>
      <c r="D45" s="317">
        <f>D14+D39-D26-D43</f>
        <v>-747824</v>
      </c>
      <c r="E45" s="337">
        <f t="shared" ref="E45:G45" si="7">E14+E39-E26-E43</f>
        <v>779200</v>
      </c>
      <c r="F45" s="317">
        <f t="shared" si="7"/>
        <v>0</v>
      </c>
      <c r="G45" s="337">
        <f t="shared" si="7"/>
        <v>31376</v>
      </c>
      <c r="H45" s="272">
        <f t="shared" ref="H45:I45" si="8">H3+H28-H16-H41</f>
        <v>1922320</v>
      </c>
      <c r="I45" s="272">
        <f t="shared" si="8"/>
        <v>0</v>
      </c>
    </row>
    <row r="46" spans="1:9" ht="18" customHeight="1">
      <c r="A46" s="719" t="s">
        <v>113</v>
      </c>
      <c r="B46" s="719"/>
      <c r="C46" s="719"/>
      <c r="D46" s="719"/>
      <c r="E46" s="719"/>
      <c r="F46" s="719"/>
      <c r="G46" s="719"/>
      <c r="H46" s="33"/>
    </row>
    <row r="47" spans="1:9" ht="18" customHeight="1"/>
    <row r="48" spans="1:9" ht="18" customHeight="1"/>
    <row r="49" spans="6:6" ht="18" customHeight="1">
      <c r="F49" s="652"/>
    </row>
    <row r="50" spans="6:6" ht="18" customHeight="1">
      <c r="F50" s="652"/>
    </row>
    <row r="51" spans="6:6" ht="18" customHeight="1"/>
    <row r="52" spans="6:6" ht="18" customHeight="1"/>
    <row r="53" spans="6:6" ht="30" customHeight="1"/>
    <row r="54" spans="6:6" ht="30" customHeight="1"/>
    <row r="55" spans="6:6" ht="30" customHeight="1"/>
    <row r="56" spans="6:6" ht="30" customHeight="1"/>
    <row r="57" spans="6:6" ht="30" customHeight="1"/>
    <row r="58" spans="6:6" ht="30" customHeight="1"/>
    <row r="59" spans="6:6" ht="30" customHeight="1"/>
    <row r="60" spans="6:6" ht="30" customHeight="1"/>
    <row r="61" spans="6:6" ht="30" customHeight="1"/>
    <row r="62" spans="6:6" ht="30" customHeight="1"/>
    <row r="63" spans="6:6" ht="30" customHeight="1"/>
    <row r="64" spans="6:6" ht="30" customHeight="1"/>
    <row r="65" ht="30" customHeight="1"/>
    <row r="66" ht="30" customHeight="1"/>
    <row r="67" ht="30" customHeight="1"/>
  </sheetData>
  <sheetProtection formatCells="0" formatColumns="0" formatRows="0"/>
  <mergeCells count="6">
    <mergeCell ref="B2:G2"/>
    <mergeCell ref="B15:G15"/>
    <mergeCell ref="B27:G27"/>
    <mergeCell ref="B40:G40"/>
    <mergeCell ref="A46:G46"/>
    <mergeCell ref="A45:B45"/>
  </mergeCells>
  <dataValidations count="8">
    <dataValidation allowBlank="1" showInputMessage="1" showErrorMessage="1" promptTitle="توجه" prompt="مبلغ درج شده باید با جمع کل منابع (هزینه‌ای) برابر باشد." sqref="G16"/>
    <dataValidation allowBlank="1" showInputMessage="1" showErrorMessage="1" promptTitle="توجه" prompt="مبلغ درج شده باید با جمع کل منابع (عمومی) برابر باشد." sqref="D16"/>
    <dataValidation allowBlank="1" showInputMessage="1" showErrorMessage="1" promptTitle="توجه" prompt="مبلغ درج شده باید با جمع کل منابع (اختصاصی) برابر باشد." sqref="E16:F16"/>
    <dataValidation allowBlank="1" showInputMessage="1" showErrorMessage="1" promptTitle="توجه" prompt="مبلغ درج شده باید با جمع کل مصارف (عمومی) برابر باشد." sqref="D3:G3"/>
    <dataValidation allowBlank="1" showInputMessage="1" showErrorMessage="1" promptTitle="توجه" prompt="مبلغ درج شده باید مساوی با مصوبه هیأت امنا تملک دارایی (عمومی) باشد." sqref="D8"/>
    <dataValidation allowBlank="1" showInputMessage="1" showErrorMessage="1" promptTitle="توجه" prompt="مبلغ درج شده باید مساوی با مصوبه هیأت امنا تملک دارایی (اختصاصی) باشد." sqref="E8"/>
    <dataValidation allowBlank="1" showInputMessage="1" showErrorMessage="1" promptTitle="توجه" prompt="مبلغ درج شده باید مساوی با یادداشت 1.5 (عمومی) باشد." sqref="D34"/>
    <dataValidation allowBlank="1" showInputMessage="1" showErrorMessage="1" promptTitle="توجه" prompt="مبلغ درج شده باید مساوی با یادداشت 1.5 (اختصاصی) و منطبق با ردیف 7 کنترل هوشمند باشد." sqref="E34:F34"/>
  </dataValidations>
  <hyperlinks>
    <hyperlink ref="C4" location="'1.1 - 1.10'!Print_Area" display="'1.1 - 1.10'!Print_Area"/>
    <hyperlink ref="C5" location="'1.1 - 1.10'!Print_Area" display="'1.1 - 1.10'!Print_Area"/>
    <hyperlink ref="C6" location="'1.1 - 1.10'!Print_Area" display="'1.1 - 1.10'!Print_Area"/>
    <hyperlink ref="C7" location="'1.1 - 1.10'!Print_Area" display="'1.1 - 1.10'!Print_Area"/>
    <hyperlink ref="C8" location="'1.1 - 1.10'!Print_Area" display="'1.1 - 1.10'!Print_Area"/>
    <hyperlink ref="C9" location="'1.1 - 1.10'!Print_Area" display="'1.1 - 1.10'!Print_Area"/>
    <hyperlink ref="C10" location="'1.1 - 1.10'!Print_Area" display="'1.1 - 1.10'!Print_Area"/>
    <hyperlink ref="C11" location="'1.1 - 1.10'!Print_Area" display="'1.1 - 1.10'!Print_Area"/>
    <hyperlink ref="C12" location="'1.1 - 1.10'!Print_Area" display="'1.1 - 1.10'!Print_Area"/>
    <hyperlink ref="C13" location="'1.1 - 1.10'!Print_Area" display="'1.1 - 1.10'!Print_Area"/>
    <hyperlink ref="C17" location="'2.1'!Print_Titles" display="'2.1'!Print_Titles"/>
    <hyperlink ref="C18" location="'2.2'!Print_Titles" display="'2.2'!Print_Titles"/>
    <hyperlink ref="C19:C23" location="'2.3 - 2.8'!A1" display="'2.3 - 2.8'!A1"/>
    <hyperlink ref="C24:C26" location="'2.8 , 2.10'!A1" display="'2.8 , 2.10'!A1"/>
    <hyperlink ref="C29:C39" location="'3'!A1" display="'3'!A1"/>
    <hyperlink ref="C42:C43" location="'3'!A1" display="'3'!A1"/>
    <hyperlink ref="C26" location="'2.9'!A1" display="'2.9'!A1"/>
  </hyperlinks>
  <printOptions horizontalCentered="1" verticalCentered="1"/>
  <pageMargins left="3.9370078740157501E-2" right="0.66929133858267698" top="0.35433070866141703" bottom="3.9370078740157501E-2" header="0.82677165354330695" footer="3.9370078740157501E-2"/>
  <pageSetup paperSize="9" scale="77" orientation="portrait" r:id="rId1"/>
  <headerFooter>
    <oddHeader>&amp;L&amp;"B Nazanin,Bold"مبالغ به میلیون ريال&amp;C&amp;"B Nazanin,Bold" بودجه تفصیلی عملکرد دانشگاه  علوم پزشکی و خدمات بهداشتی درمانی  یاسوج سال 1400&amp;R&amp;"-,Bold"&amp;14 &amp;"B Yekan,Bold"&amp;P</oddHeader>
    <oddFooter xml:space="preserve">&amp;L&amp;"B Nazanin,Bold"اعضای هیات امنا :
&amp;C&amp;"B Nazanin,Bold"رییس موسسه : دکتر سعید جاودان سیرت&amp;R&amp;"B Nazanin,Bold"وزیر بهداشت، درمان و آموزش پزشکی : دکتر </oddFooter>
  </headerFooter>
  <ignoredErrors>
    <ignoredError sqref="D26:G26" formula="1"/>
  </ignoredError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rightToLeft="1" view="pageLayout" topLeftCell="A22" zoomScaleNormal="100" zoomScaleSheetLayoutView="90" workbookViewId="0">
      <selection activeCell="H31" sqref="H31"/>
    </sheetView>
  </sheetViews>
  <sheetFormatPr defaultColWidth="9" defaultRowHeight="15.75"/>
  <cols>
    <col min="1" max="1" width="6.42578125" style="92" customWidth="1"/>
    <col min="2" max="2" width="27.42578125" style="92" customWidth="1"/>
    <col min="3" max="9" width="10" style="92" customWidth="1"/>
    <col min="10" max="10" width="11.42578125" style="92" customWidth="1"/>
    <col min="11" max="16384" width="9" style="92"/>
  </cols>
  <sheetData>
    <row r="1" spans="1:14" ht="21.75" customHeight="1" thickBot="1">
      <c r="A1" s="924" t="s">
        <v>466</v>
      </c>
      <c r="B1" s="924"/>
      <c r="C1" s="924"/>
      <c r="D1" s="924"/>
      <c r="E1" s="924"/>
      <c r="F1" s="924"/>
      <c r="G1" s="924"/>
      <c r="H1" s="924"/>
      <c r="I1" s="924"/>
      <c r="J1" s="924"/>
    </row>
    <row r="2" spans="1:14" ht="32.25" thickBot="1">
      <c r="A2" s="93" t="s">
        <v>203</v>
      </c>
      <c r="B2" s="94" t="s">
        <v>204</v>
      </c>
      <c r="C2" s="94" t="s">
        <v>195</v>
      </c>
      <c r="D2" s="94" t="s">
        <v>196</v>
      </c>
      <c r="E2" s="94" t="s">
        <v>236</v>
      </c>
      <c r="F2" s="94" t="s">
        <v>242</v>
      </c>
      <c r="G2" s="94" t="s">
        <v>199</v>
      </c>
      <c r="H2" s="94" t="s">
        <v>200</v>
      </c>
      <c r="I2" s="95" t="s">
        <v>201</v>
      </c>
      <c r="J2" s="96" t="s">
        <v>4</v>
      </c>
    </row>
    <row r="3" spans="1:14" ht="19.5" customHeight="1">
      <c r="A3" s="97">
        <v>1</v>
      </c>
      <c r="B3" s="673" t="s">
        <v>533</v>
      </c>
      <c r="C3" s="689">
        <v>382</v>
      </c>
      <c r="D3" s="689">
        <v>37</v>
      </c>
      <c r="E3" s="689">
        <v>121</v>
      </c>
      <c r="F3" s="689">
        <v>61</v>
      </c>
      <c r="G3" s="689">
        <v>27</v>
      </c>
      <c r="H3" s="689">
        <v>62</v>
      </c>
      <c r="I3" s="690">
        <v>0</v>
      </c>
      <c r="J3" s="439">
        <f>SUM(C3:I3)</f>
        <v>690</v>
      </c>
      <c r="N3" s="98"/>
    </row>
    <row r="4" spans="1:14" ht="19.5" customHeight="1">
      <c r="A4" s="97">
        <v>2</v>
      </c>
      <c r="B4" s="673" t="s">
        <v>536</v>
      </c>
      <c r="C4" s="691">
        <v>375</v>
      </c>
      <c r="D4" s="691">
        <v>31</v>
      </c>
      <c r="E4" s="691">
        <v>153</v>
      </c>
      <c r="F4" s="691">
        <v>85</v>
      </c>
      <c r="G4" s="691">
        <v>22</v>
      </c>
      <c r="H4" s="691">
        <v>32</v>
      </c>
      <c r="I4" s="692">
        <v>0</v>
      </c>
      <c r="J4" s="170">
        <f t="shared" ref="J4:J18" si="0">SUM(C4:I4)</f>
        <v>698</v>
      </c>
      <c r="N4" s="98"/>
    </row>
    <row r="5" spans="1:14" ht="19.5" customHeight="1">
      <c r="A5" s="97">
        <v>3</v>
      </c>
      <c r="B5" s="673" t="s">
        <v>537</v>
      </c>
      <c r="C5" s="691">
        <v>325</v>
      </c>
      <c r="D5" s="691">
        <v>49</v>
      </c>
      <c r="E5" s="691">
        <v>61</v>
      </c>
      <c r="F5" s="691">
        <v>83</v>
      </c>
      <c r="G5" s="691">
        <v>0</v>
      </c>
      <c r="H5" s="691">
        <v>162</v>
      </c>
      <c r="I5" s="692">
        <v>0</v>
      </c>
      <c r="J5" s="170">
        <f t="shared" si="0"/>
        <v>680</v>
      </c>
      <c r="N5" s="98"/>
    </row>
    <row r="6" spans="1:14" ht="19.5" customHeight="1">
      <c r="A6" s="97">
        <v>4</v>
      </c>
      <c r="B6" s="673" t="s">
        <v>538</v>
      </c>
      <c r="C6" s="691">
        <v>58</v>
      </c>
      <c r="D6" s="691">
        <v>3</v>
      </c>
      <c r="E6" s="691"/>
      <c r="F6" s="691">
        <v>8</v>
      </c>
      <c r="G6" s="691">
        <v>3</v>
      </c>
      <c r="H6" s="691">
        <v>2</v>
      </c>
      <c r="I6" s="692">
        <v>0</v>
      </c>
      <c r="J6" s="170">
        <f t="shared" si="0"/>
        <v>74</v>
      </c>
      <c r="N6" s="98"/>
    </row>
    <row r="7" spans="1:14" ht="19.5" customHeight="1">
      <c r="A7" s="97">
        <v>5</v>
      </c>
      <c r="B7" s="673" t="s">
        <v>539</v>
      </c>
      <c r="C7" s="691">
        <v>165</v>
      </c>
      <c r="D7" s="691">
        <v>45</v>
      </c>
      <c r="E7" s="691">
        <v>47</v>
      </c>
      <c r="F7" s="691">
        <v>12</v>
      </c>
      <c r="G7" s="691">
        <v>18</v>
      </c>
      <c r="H7" s="691">
        <v>55</v>
      </c>
      <c r="I7" s="692">
        <v>0</v>
      </c>
      <c r="J7" s="170">
        <f t="shared" si="0"/>
        <v>342</v>
      </c>
      <c r="N7" s="98"/>
    </row>
    <row r="8" spans="1:14" ht="19.5" customHeight="1">
      <c r="A8" s="97">
        <v>6</v>
      </c>
      <c r="B8" s="673" t="s">
        <v>540</v>
      </c>
      <c r="C8" s="691">
        <v>322</v>
      </c>
      <c r="D8" s="691">
        <v>36</v>
      </c>
      <c r="E8" s="691">
        <v>119</v>
      </c>
      <c r="F8" s="691">
        <v>38</v>
      </c>
      <c r="G8" s="691">
        <v>22</v>
      </c>
      <c r="H8" s="691">
        <v>88</v>
      </c>
      <c r="I8" s="692">
        <v>0</v>
      </c>
      <c r="J8" s="170">
        <f t="shared" si="0"/>
        <v>625</v>
      </c>
      <c r="N8" s="98"/>
    </row>
    <row r="9" spans="1:14" ht="19.5" customHeight="1">
      <c r="A9" s="97">
        <v>7</v>
      </c>
      <c r="B9" s="673" t="s">
        <v>541</v>
      </c>
      <c r="C9" s="691">
        <v>354</v>
      </c>
      <c r="D9" s="691">
        <v>42</v>
      </c>
      <c r="E9" s="691">
        <v>200</v>
      </c>
      <c r="F9" s="691">
        <v>34</v>
      </c>
      <c r="G9" s="691">
        <v>20</v>
      </c>
      <c r="H9" s="691">
        <v>65</v>
      </c>
      <c r="I9" s="692">
        <v>1</v>
      </c>
      <c r="J9" s="170">
        <f t="shared" si="0"/>
        <v>716</v>
      </c>
    </row>
    <row r="10" spans="1:14" ht="19.5" customHeight="1">
      <c r="A10" s="97">
        <v>8</v>
      </c>
      <c r="B10" s="673" t="s">
        <v>542</v>
      </c>
      <c r="C10" s="691">
        <v>22</v>
      </c>
      <c r="D10" s="691">
        <v>8</v>
      </c>
      <c r="E10" s="691">
        <v>2</v>
      </c>
      <c r="F10" s="691">
        <v>1</v>
      </c>
      <c r="G10" s="691">
        <v>6</v>
      </c>
      <c r="H10" s="691">
        <v>30</v>
      </c>
      <c r="I10" s="692"/>
      <c r="J10" s="170">
        <f t="shared" si="0"/>
        <v>69</v>
      </c>
    </row>
    <row r="11" spans="1:14" ht="22.5" customHeight="1">
      <c r="A11" s="97">
        <v>9</v>
      </c>
      <c r="B11" s="673" t="s">
        <v>543</v>
      </c>
      <c r="C11" s="691">
        <v>0</v>
      </c>
      <c r="D11" s="691"/>
      <c r="E11" s="691"/>
      <c r="F11" s="691"/>
      <c r="G11" s="691"/>
      <c r="H11" s="691"/>
      <c r="I11" s="692"/>
      <c r="J11" s="421">
        <f t="shared" si="0"/>
        <v>0</v>
      </c>
    </row>
    <row r="12" spans="1:14" ht="22.5" customHeight="1">
      <c r="A12" s="422">
        <v>10</v>
      </c>
      <c r="B12" s="678" t="s">
        <v>544</v>
      </c>
      <c r="C12" s="691"/>
      <c r="D12" s="691"/>
      <c r="E12" s="691"/>
      <c r="F12" s="691"/>
      <c r="G12" s="691"/>
      <c r="H12" s="691"/>
      <c r="I12" s="692"/>
      <c r="J12" s="440">
        <f t="shared" si="0"/>
        <v>0</v>
      </c>
    </row>
    <row r="13" spans="1:14" ht="22.5" customHeight="1">
      <c r="A13" s="97">
        <v>11</v>
      </c>
      <c r="B13" s="423"/>
      <c r="C13" s="447"/>
      <c r="D13" s="447"/>
      <c r="E13" s="447"/>
      <c r="F13" s="447"/>
      <c r="G13" s="447"/>
      <c r="H13" s="448"/>
      <c r="I13" s="447"/>
      <c r="J13" s="440">
        <f t="shared" si="0"/>
        <v>0</v>
      </c>
    </row>
    <row r="14" spans="1:14" ht="22.5" customHeight="1">
      <c r="A14" s="97">
        <v>12</v>
      </c>
      <c r="B14" s="423"/>
      <c r="C14" s="447"/>
      <c r="D14" s="447"/>
      <c r="E14" s="447"/>
      <c r="F14" s="447"/>
      <c r="G14" s="447"/>
      <c r="H14" s="448"/>
      <c r="I14" s="447"/>
      <c r="J14" s="440">
        <f t="shared" si="0"/>
        <v>0</v>
      </c>
    </row>
    <row r="15" spans="1:14" ht="22.5" customHeight="1">
      <c r="A15" s="422">
        <v>13</v>
      </c>
      <c r="B15" s="423"/>
      <c r="C15" s="447"/>
      <c r="D15" s="447"/>
      <c r="E15" s="447"/>
      <c r="F15" s="447"/>
      <c r="G15" s="447"/>
      <c r="H15" s="448"/>
      <c r="I15" s="447"/>
      <c r="J15" s="440">
        <f t="shared" si="0"/>
        <v>0</v>
      </c>
    </row>
    <row r="16" spans="1:14" ht="22.5" customHeight="1">
      <c r="A16" s="97">
        <v>14</v>
      </c>
      <c r="B16" s="423"/>
      <c r="C16" s="447"/>
      <c r="D16" s="447"/>
      <c r="E16" s="447"/>
      <c r="F16" s="447"/>
      <c r="G16" s="447"/>
      <c r="H16" s="448"/>
      <c r="I16" s="447"/>
      <c r="J16" s="440">
        <f t="shared" si="0"/>
        <v>0</v>
      </c>
    </row>
    <row r="17" spans="1:14" ht="22.5" customHeight="1">
      <c r="A17" s="97">
        <v>15</v>
      </c>
      <c r="B17" s="423"/>
      <c r="C17" s="447"/>
      <c r="D17" s="447"/>
      <c r="E17" s="447"/>
      <c r="F17" s="447"/>
      <c r="G17" s="447"/>
      <c r="H17" s="448"/>
      <c r="I17" s="447"/>
      <c r="J17" s="440">
        <f t="shared" si="0"/>
        <v>0</v>
      </c>
    </row>
    <row r="18" spans="1:14" ht="22.5" customHeight="1">
      <c r="A18" s="422">
        <v>16</v>
      </c>
      <c r="B18" s="424"/>
      <c r="C18" s="449"/>
      <c r="D18" s="450"/>
      <c r="E18" s="450"/>
      <c r="F18" s="450"/>
      <c r="G18" s="450"/>
      <c r="H18" s="450"/>
      <c r="I18" s="450"/>
      <c r="J18" s="440">
        <f t="shared" si="0"/>
        <v>0</v>
      </c>
    </row>
    <row r="19" spans="1:14" ht="27.75" customHeight="1" thickBot="1">
      <c r="A19" s="925" t="s">
        <v>51</v>
      </c>
      <c r="B19" s="925"/>
      <c r="C19" s="428">
        <f>SUM(C3:C18)</f>
        <v>2003</v>
      </c>
      <c r="D19" s="428">
        <f t="shared" ref="D19:I19" si="1">SUM(D3:D18)</f>
        <v>251</v>
      </c>
      <c r="E19" s="428">
        <f t="shared" si="1"/>
        <v>703</v>
      </c>
      <c r="F19" s="428">
        <f t="shared" si="1"/>
        <v>322</v>
      </c>
      <c r="G19" s="428">
        <f t="shared" si="1"/>
        <v>118</v>
      </c>
      <c r="H19" s="428">
        <f t="shared" si="1"/>
        <v>496</v>
      </c>
      <c r="I19" s="428">
        <f t="shared" si="1"/>
        <v>1</v>
      </c>
      <c r="J19" s="441">
        <f>SUM(J3:J18)</f>
        <v>3894</v>
      </c>
    </row>
    <row r="20" spans="1:14" ht="24.75" customHeight="1" thickBot="1">
      <c r="A20" s="425"/>
      <c r="B20" s="426"/>
      <c r="C20" s="427"/>
      <c r="D20" s="427"/>
      <c r="E20" s="99"/>
      <c r="F20" s="99"/>
      <c r="G20" s="99"/>
      <c r="H20" s="99"/>
      <c r="I20" s="99"/>
      <c r="J20" s="429"/>
    </row>
    <row r="21" spans="1:14" ht="16.899999999999999" hidden="1" customHeight="1" thickBot="1">
      <c r="A21" s="926" t="str">
        <f>IF(J19='7'!K9,'8'!I24,'8'!J24)</f>
        <v>تعداد پرسنل وارد شده در این فرم با تعداد پرسنل وارد شده در جدول شماره 1-7 برابر نمی باشد</v>
      </c>
      <c r="B21" s="927"/>
      <c r="C21" s="927"/>
      <c r="D21" s="927"/>
      <c r="E21" s="927"/>
      <c r="F21" s="927"/>
      <c r="G21" s="927"/>
      <c r="H21" s="927"/>
      <c r="I21" s="927"/>
      <c r="J21" s="928"/>
    </row>
    <row r="22" spans="1:14" ht="27" customHeight="1">
      <c r="A22" s="100"/>
      <c r="B22" s="100"/>
      <c r="C22" s="100"/>
      <c r="D22" s="100"/>
      <c r="E22" s="100"/>
      <c r="F22" s="100"/>
      <c r="G22" s="100"/>
      <c r="H22" s="100"/>
      <c r="I22" s="100"/>
      <c r="J22" s="100"/>
    </row>
    <row r="23" spans="1:14" ht="19.5">
      <c r="A23" s="929" t="s">
        <v>115</v>
      </c>
      <c r="B23" s="929"/>
      <c r="C23" s="929"/>
      <c r="D23" s="929"/>
      <c r="E23" s="929"/>
      <c r="F23" s="929"/>
      <c r="G23" s="929"/>
      <c r="H23" s="929"/>
      <c r="I23" s="101" t="s">
        <v>368</v>
      </c>
    </row>
    <row r="24" spans="1:14" ht="15" hidden="1" customHeight="1">
      <c r="A24" s="102"/>
      <c r="B24" s="102"/>
      <c r="C24" s="102"/>
      <c r="D24" s="102"/>
      <c r="E24" s="102"/>
      <c r="F24" s="102"/>
      <c r="G24" s="102"/>
      <c r="H24" s="102"/>
      <c r="I24" s="102"/>
      <c r="J24" s="103" t="s">
        <v>367</v>
      </c>
    </row>
    <row r="25" spans="1:14" ht="19.5">
      <c r="A25" s="930" t="s">
        <v>440</v>
      </c>
      <c r="B25" s="930"/>
      <c r="C25" s="930"/>
      <c r="D25" s="930"/>
      <c r="E25" s="930"/>
      <c r="F25" s="930"/>
      <c r="G25" s="930"/>
      <c r="H25" s="930"/>
      <c r="I25" s="104" t="str">
        <f>IF(J19='7'!K21,"بلی","خیر")</f>
        <v>بلی</v>
      </c>
      <c r="L25" s="709"/>
      <c r="M25" s="709"/>
      <c r="N25" s="709"/>
    </row>
  </sheetData>
  <sheetProtection formatCells="0" formatColumns="0" formatRows="0" insertColumns="0" insertRows="0"/>
  <mergeCells count="5">
    <mergeCell ref="A1:J1"/>
    <mergeCell ref="A19:B19"/>
    <mergeCell ref="A21:J21"/>
    <mergeCell ref="A23:H23"/>
    <mergeCell ref="A25:H25"/>
  </mergeCells>
  <printOptions horizontalCentered="1" verticalCentered="1"/>
  <pageMargins left="0.19685039370078741" right="0.19685039370078741" top="0.98425196850393704" bottom="0.78740157480314965" header="0.51181102362204722" footer="0.51181102362204722"/>
  <pageSetup paperSize="9" scale="95" orientation="landscape" r:id="rId1"/>
  <headerFooter>
    <oddHeader xml:space="preserve">&amp;C&amp;"B Nazanin,Bold"&amp;16بودجه تفصیلی دانشگاه علوم پزشکی و خدمات بهداشتی درمانی یاسوج سال 1400&amp;R&amp;"B Yekan,Regular"14
</oddHeader>
    <oddFooter>&amp;L&amp;"B Nazanin,Bold"&amp;12رییس مرکز بودجه و پایش عملکرد: 
&amp;C&amp;"B Nazanin,Bold"&amp;12معاون توسعه :دکتر امین اله بابویی&amp;R&amp;"B Nazanin,Bold"&amp;12ریس:دکتر سعید جاودان سیرت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Layout" topLeftCell="A22" zoomScaleNormal="100" zoomScaleSheetLayoutView="70" workbookViewId="0">
      <selection activeCell="L28" sqref="L28"/>
    </sheetView>
  </sheetViews>
  <sheetFormatPr defaultColWidth="9" defaultRowHeight="21.75" customHeight="1"/>
  <cols>
    <col min="1" max="1" width="6.42578125" style="88" customWidth="1"/>
    <col min="2" max="2" width="27.42578125" style="88" customWidth="1"/>
    <col min="3" max="9" width="10" style="88" customWidth="1"/>
    <col min="10" max="10" width="7.5703125" style="88" customWidth="1"/>
    <col min="11" max="11" width="9.42578125" style="88" customWidth="1"/>
    <col min="12" max="12" width="48.42578125" style="88" customWidth="1"/>
    <col min="13" max="16384" width="9" style="88"/>
  </cols>
  <sheetData>
    <row r="1" spans="1:14" ht="21.75" customHeight="1" thickBot="1">
      <c r="A1" s="933" t="s">
        <v>467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5"/>
    </row>
    <row r="2" spans="1:14" ht="21.75" customHeight="1" thickBot="1">
      <c r="A2" s="93" t="s">
        <v>203</v>
      </c>
      <c r="B2" s="94" t="s">
        <v>356</v>
      </c>
      <c r="C2" s="94" t="s">
        <v>357</v>
      </c>
      <c r="D2" s="94" t="s">
        <v>358</v>
      </c>
      <c r="E2" s="94" t="s">
        <v>359</v>
      </c>
      <c r="F2" s="94" t="s">
        <v>360</v>
      </c>
      <c r="G2" s="94" t="s">
        <v>361</v>
      </c>
      <c r="H2" s="94" t="s">
        <v>362</v>
      </c>
      <c r="I2" s="94" t="s">
        <v>363</v>
      </c>
      <c r="J2" s="95" t="s">
        <v>40</v>
      </c>
      <c r="K2" s="96" t="s">
        <v>4</v>
      </c>
      <c r="L2" s="105" t="s">
        <v>364</v>
      </c>
    </row>
    <row r="3" spans="1:14" ht="30" customHeight="1">
      <c r="A3" s="199">
        <v>1</v>
      </c>
      <c r="B3" s="673" t="s">
        <v>533</v>
      </c>
      <c r="C3" s="693">
        <v>30</v>
      </c>
      <c r="D3" s="694">
        <v>247</v>
      </c>
      <c r="E3" s="694">
        <v>4</v>
      </c>
      <c r="F3" s="694">
        <v>26</v>
      </c>
      <c r="G3" s="694">
        <v>24</v>
      </c>
      <c r="H3" s="694">
        <v>19</v>
      </c>
      <c r="I3" s="694">
        <v>26</v>
      </c>
      <c r="J3" s="694">
        <v>314</v>
      </c>
      <c r="K3" s="695">
        <f t="shared" ref="K3:K12" si="0">SUM(C3:J3)</f>
        <v>690</v>
      </c>
      <c r="L3" s="696" t="s">
        <v>546</v>
      </c>
      <c r="N3" s="446"/>
    </row>
    <row r="4" spans="1:14" ht="30" customHeight="1">
      <c r="A4" s="199">
        <v>2</v>
      </c>
      <c r="B4" s="673" t="s">
        <v>536</v>
      </c>
      <c r="C4" s="697">
        <v>41</v>
      </c>
      <c r="D4" s="698">
        <v>293</v>
      </c>
      <c r="E4" s="698">
        <v>72</v>
      </c>
      <c r="F4" s="698">
        <v>27</v>
      </c>
      <c r="G4" s="698">
        <v>26</v>
      </c>
      <c r="H4" s="698">
        <v>20</v>
      </c>
      <c r="I4" s="698">
        <v>22</v>
      </c>
      <c r="J4" s="698">
        <v>201</v>
      </c>
      <c r="K4" s="695">
        <f t="shared" si="0"/>
        <v>702</v>
      </c>
      <c r="L4" s="699" t="s">
        <v>547</v>
      </c>
      <c r="N4" s="446"/>
    </row>
    <row r="5" spans="1:14" ht="30" customHeight="1">
      <c r="A5" s="199">
        <v>3</v>
      </c>
      <c r="B5" s="673" t="s">
        <v>537</v>
      </c>
      <c r="C5" s="697">
        <v>29</v>
      </c>
      <c r="D5" s="698">
        <v>313</v>
      </c>
      <c r="E5" s="698">
        <v>31</v>
      </c>
      <c r="F5" s="698">
        <v>38</v>
      </c>
      <c r="G5" s="698">
        <v>30</v>
      </c>
      <c r="H5" s="698">
        <v>1</v>
      </c>
      <c r="I5" s="698">
        <v>0</v>
      </c>
      <c r="J5" s="698">
        <v>238</v>
      </c>
      <c r="K5" s="695">
        <f t="shared" si="0"/>
        <v>680</v>
      </c>
      <c r="L5" s="699" t="s">
        <v>548</v>
      </c>
      <c r="N5" s="446"/>
    </row>
    <row r="6" spans="1:14" ht="30" customHeight="1">
      <c r="A6" s="199">
        <v>4</v>
      </c>
      <c r="B6" s="673" t="s">
        <v>538</v>
      </c>
      <c r="C6" s="697">
        <v>6</v>
      </c>
      <c r="D6" s="698">
        <v>36</v>
      </c>
      <c r="E6" s="698">
        <v>1</v>
      </c>
      <c r="F6" s="698">
        <v>0</v>
      </c>
      <c r="G6" s="698">
        <v>1</v>
      </c>
      <c r="H6" s="698">
        <v>1</v>
      </c>
      <c r="I6" s="698"/>
      <c r="J6" s="698">
        <v>25</v>
      </c>
      <c r="K6" s="695">
        <f t="shared" si="0"/>
        <v>70</v>
      </c>
      <c r="L6" s="699" t="s">
        <v>549</v>
      </c>
      <c r="N6" s="446"/>
    </row>
    <row r="7" spans="1:14" ht="30" customHeight="1">
      <c r="A7" s="199">
        <v>5</v>
      </c>
      <c r="B7" s="673" t="s">
        <v>539</v>
      </c>
      <c r="C7" s="697">
        <v>17</v>
      </c>
      <c r="D7" s="698">
        <v>94</v>
      </c>
      <c r="E7" s="698">
        <v>58</v>
      </c>
      <c r="F7" s="698">
        <v>16</v>
      </c>
      <c r="G7" s="698">
        <v>11</v>
      </c>
      <c r="H7" s="698">
        <v>2</v>
      </c>
      <c r="I7" s="698">
        <v>0</v>
      </c>
      <c r="J7" s="698">
        <v>145</v>
      </c>
      <c r="K7" s="695">
        <f t="shared" si="0"/>
        <v>343</v>
      </c>
      <c r="L7" s="699" t="s">
        <v>550</v>
      </c>
      <c r="N7" s="446"/>
    </row>
    <row r="8" spans="1:14" ht="30" customHeight="1">
      <c r="A8" s="199">
        <v>6</v>
      </c>
      <c r="B8" s="673" t="s">
        <v>540</v>
      </c>
      <c r="C8" s="697">
        <v>39</v>
      </c>
      <c r="D8" s="698">
        <v>177</v>
      </c>
      <c r="E8" s="698">
        <v>1</v>
      </c>
      <c r="F8" s="698">
        <v>21</v>
      </c>
      <c r="G8" s="698">
        <v>22</v>
      </c>
      <c r="H8" s="698">
        <v>12</v>
      </c>
      <c r="I8" s="698">
        <v>11</v>
      </c>
      <c r="J8" s="698">
        <v>352</v>
      </c>
      <c r="K8" s="695">
        <f t="shared" si="0"/>
        <v>635</v>
      </c>
      <c r="L8" s="699" t="s">
        <v>551</v>
      </c>
      <c r="N8" s="446"/>
    </row>
    <row r="9" spans="1:14" ht="30" customHeight="1">
      <c r="A9" s="199">
        <v>7</v>
      </c>
      <c r="B9" s="673" t="s">
        <v>541</v>
      </c>
      <c r="C9" s="697">
        <v>46</v>
      </c>
      <c r="D9" s="698">
        <v>332</v>
      </c>
      <c r="E9" s="698">
        <v>51</v>
      </c>
      <c r="F9" s="698">
        <v>30</v>
      </c>
      <c r="G9" s="698">
        <v>21</v>
      </c>
      <c r="H9" s="698">
        <v>14</v>
      </c>
      <c r="I9" s="698">
        <v>16</v>
      </c>
      <c r="J9" s="698">
        <v>193</v>
      </c>
      <c r="K9" s="695">
        <f t="shared" si="0"/>
        <v>703</v>
      </c>
      <c r="L9" s="699" t="s">
        <v>552</v>
      </c>
      <c r="N9" s="446"/>
    </row>
    <row r="10" spans="1:14" ht="30" customHeight="1">
      <c r="A10" s="199">
        <v>8</v>
      </c>
      <c r="B10" s="673" t="s">
        <v>542</v>
      </c>
      <c r="C10" s="697">
        <v>5</v>
      </c>
      <c r="D10" s="698">
        <v>20</v>
      </c>
      <c r="E10" s="698">
        <v>6</v>
      </c>
      <c r="F10" s="698">
        <v>4</v>
      </c>
      <c r="G10" s="698">
        <v>1</v>
      </c>
      <c r="H10" s="698">
        <v>1</v>
      </c>
      <c r="I10" s="698">
        <v>0</v>
      </c>
      <c r="J10" s="698">
        <v>32</v>
      </c>
      <c r="K10" s="695">
        <f t="shared" si="0"/>
        <v>69</v>
      </c>
      <c r="L10" s="699" t="s">
        <v>553</v>
      </c>
      <c r="N10" s="446"/>
    </row>
    <row r="11" spans="1:14" ht="30" customHeight="1">
      <c r="A11" s="199">
        <v>9</v>
      </c>
      <c r="B11" s="673" t="s">
        <v>543</v>
      </c>
      <c r="C11" s="697">
        <v>2</v>
      </c>
      <c r="D11" s="698"/>
      <c r="E11" s="698"/>
      <c r="F11" s="698"/>
      <c r="G11" s="698"/>
      <c r="H11" s="698"/>
      <c r="I11" s="698"/>
      <c r="J11" s="698"/>
      <c r="K11" s="700">
        <f t="shared" si="0"/>
        <v>2</v>
      </c>
      <c r="L11" s="701"/>
      <c r="N11" s="446"/>
    </row>
    <row r="12" spans="1:14" ht="21.75" customHeight="1">
      <c r="A12" s="430">
        <v>10</v>
      </c>
      <c r="B12" s="678" t="s">
        <v>544</v>
      </c>
      <c r="C12" s="697"/>
      <c r="D12" s="698"/>
      <c r="E12" s="698"/>
      <c r="F12" s="698"/>
      <c r="G12" s="698"/>
      <c r="H12" s="698"/>
      <c r="I12" s="698"/>
      <c r="J12" s="698"/>
      <c r="K12" s="700">
        <f t="shared" si="0"/>
        <v>0</v>
      </c>
      <c r="L12" s="701"/>
      <c r="N12" s="446"/>
    </row>
    <row r="13" spans="1:14" ht="21.75" customHeight="1">
      <c r="A13" s="199">
        <v>11</v>
      </c>
      <c r="B13" s="423"/>
      <c r="C13" s="433"/>
      <c r="D13" s="433"/>
      <c r="E13" s="433"/>
      <c r="F13" s="433"/>
      <c r="G13" s="433"/>
      <c r="H13" s="442"/>
      <c r="I13" s="433"/>
      <c r="J13" s="435"/>
      <c r="K13" s="436">
        <f t="shared" ref="K13:K18" si="1">SUM(C13:J13)</f>
        <v>0</v>
      </c>
      <c r="L13" s="437"/>
      <c r="N13" s="446"/>
    </row>
    <row r="14" spans="1:14" ht="21.75" customHeight="1">
      <c r="A14" s="199">
        <v>12</v>
      </c>
      <c r="B14" s="423"/>
      <c r="C14" s="433"/>
      <c r="D14" s="433"/>
      <c r="E14" s="433"/>
      <c r="F14" s="433"/>
      <c r="G14" s="433"/>
      <c r="H14" s="442"/>
      <c r="I14" s="433"/>
      <c r="J14" s="435"/>
      <c r="K14" s="436">
        <f t="shared" si="1"/>
        <v>0</v>
      </c>
      <c r="L14" s="437"/>
      <c r="N14" s="446"/>
    </row>
    <row r="15" spans="1:14" ht="21.75" customHeight="1">
      <c r="A15" s="430">
        <v>13</v>
      </c>
      <c r="B15" s="423"/>
      <c r="C15" s="433"/>
      <c r="D15" s="433"/>
      <c r="E15" s="433"/>
      <c r="F15" s="433"/>
      <c r="G15" s="433"/>
      <c r="H15" s="442"/>
      <c r="I15" s="433"/>
      <c r="J15" s="435"/>
      <c r="K15" s="436">
        <f t="shared" si="1"/>
        <v>0</v>
      </c>
      <c r="L15" s="437"/>
      <c r="N15" s="446"/>
    </row>
    <row r="16" spans="1:14" ht="21.75" customHeight="1">
      <c r="A16" s="199">
        <v>14</v>
      </c>
      <c r="B16" s="423"/>
      <c r="C16" s="433"/>
      <c r="D16" s="433"/>
      <c r="E16" s="433"/>
      <c r="F16" s="433"/>
      <c r="G16" s="433"/>
      <c r="H16" s="442"/>
      <c r="I16" s="433"/>
      <c r="J16" s="435"/>
      <c r="K16" s="436">
        <f t="shared" si="1"/>
        <v>0</v>
      </c>
      <c r="L16" s="437"/>
      <c r="N16" s="446"/>
    </row>
    <row r="17" spans="1:14" ht="21.75" customHeight="1">
      <c r="A17" s="199">
        <v>15</v>
      </c>
      <c r="B17" s="423"/>
      <c r="C17" s="433"/>
      <c r="D17" s="433"/>
      <c r="E17" s="433"/>
      <c r="F17" s="433"/>
      <c r="G17" s="433"/>
      <c r="H17" s="442"/>
      <c r="I17" s="433"/>
      <c r="J17" s="435"/>
      <c r="K17" s="436">
        <f t="shared" si="1"/>
        <v>0</v>
      </c>
      <c r="L17" s="437"/>
      <c r="N17" s="446"/>
    </row>
    <row r="18" spans="1:14" ht="21.75" customHeight="1" thickBot="1">
      <c r="A18" s="430">
        <v>16</v>
      </c>
      <c r="B18" s="424"/>
      <c r="C18" s="443"/>
      <c r="D18" s="443"/>
      <c r="E18" s="443"/>
      <c r="F18" s="443"/>
      <c r="G18" s="443"/>
      <c r="H18" s="444"/>
      <c r="I18" s="443"/>
      <c r="J18" s="445"/>
      <c r="K18" s="436">
        <f t="shared" si="1"/>
        <v>0</v>
      </c>
      <c r="L18" s="438"/>
      <c r="N18" s="446"/>
    </row>
    <row r="19" spans="1:14" ht="21.75" customHeight="1" thickBot="1">
      <c r="A19" s="931" t="s">
        <v>51</v>
      </c>
      <c r="B19" s="932"/>
      <c r="C19" s="431">
        <f>SUM(C3:C18)</f>
        <v>215</v>
      </c>
      <c r="D19" s="431">
        <f t="shared" ref="D19:J19" si="2">SUM(D3:D18)</f>
        <v>1512</v>
      </c>
      <c r="E19" s="431">
        <f t="shared" si="2"/>
        <v>224</v>
      </c>
      <c r="F19" s="431">
        <f t="shared" si="2"/>
        <v>162</v>
      </c>
      <c r="G19" s="431">
        <f t="shared" si="2"/>
        <v>136</v>
      </c>
      <c r="H19" s="431">
        <f t="shared" si="2"/>
        <v>70</v>
      </c>
      <c r="I19" s="431">
        <f t="shared" si="2"/>
        <v>75</v>
      </c>
      <c r="J19" s="431">
        <f t="shared" si="2"/>
        <v>1500</v>
      </c>
      <c r="K19" s="432">
        <f>SUM(C19:J19)</f>
        <v>3894</v>
      </c>
      <c r="L19" s="434"/>
      <c r="N19" s="446"/>
    </row>
    <row r="20" spans="1:14" ht="21.75" customHeight="1" thickBot="1">
      <c r="A20" s="926"/>
      <c r="B20" s="927"/>
      <c r="C20" s="927"/>
      <c r="D20" s="927"/>
      <c r="E20" s="927"/>
      <c r="F20" s="927"/>
      <c r="G20" s="927"/>
      <c r="H20" s="927"/>
      <c r="I20" s="927"/>
      <c r="J20" s="927"/>
      <c r="K20" s="927"/>
      <c r="L20" s="928"/>
    </row>
    <row r="22" spans="1:14" ht="21.75" customHeight="1">
      <c r="A22" s="929" t="s">
        <v>115</v>
      </c>
      <c r="B22" s="929"/>
      <c r="C22" s="929"/>
      <c r="D22" s="929"/>
      <c r="E22" s="929"/>
      <c r="F22" s="929"/>
      <c r="G22" s="929"/>
      <c r="H22" s="929"/>
      <c r="I22" s="101" t="s">
        <v>368</v>
      </c>
    </row>
    <row r="23" spans="1:14" ht="21.75" customHeight="1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14" ht="21.75" customHeight="1">
      <c r="A24" s="930" t="s">
        <v>447</v>
      </c>
      <c r="B24" s="930"/>
      <c r="C24" s="930"/>
      <c r="D24" s="930"/>
      <c r="E24" s="930"/>
      <c r="F24" s="930"/>
      <c r="G24" s="930"/>
      <c r="H24" s="930"/>
      <c r="I24" s="104" t="str">
        <f>IF(K19='7'!K21,"بلی","خیر")</f>
        <v>بلی</v>
      </c>
    </row>
  </sheetData>
  <sheetProtection formatCells="0" formatColumns="0" formatRows="0" insertColumns="0" insertRows="0"/>
  <mergeCells count="5">
    <mergeCell ref="A24:H24"/>
    <mergeCell ref="A19:B19"/>
    <mergeCell ref="A1:L1"/>
    <mergeCell ref="A20:L20"/>
    <mergeCell ref="A22:H22"/>
  </mergeCells>
  <printOptions horizontalCentered="1" verticalCentered="1"/>
  <pageMargins left="0.39370078740157483" right="0.31496062992125984" top="0.98425196850393704" bottom="0.98425196850393704" header="0.51181102362204722" footer="0.51181102362204722"/>
  <pageSetup paperSize="9" scale="78" orientation="landscape" r:id="rId1"/>
  <headerFooter>
    <oddHeader xml:space="preserve">&amp;C&amp;"B Nazanin,Bold"&amp;16بودجه تفصیلی دانشگاه علوم پزشکی و خدمات بهداشتی درمانی یاسوج سال 1400&amp;R&amp;"B Yekan,Regular"14
</oddHeader>
    <oddFooter xml:space="preserve">&amp;L&amp;"B Nazanin,Bold"رییس مرکز بودجه و پایش عملکرد دکتر سید جواد طباییان
&amp;C&amp;"B Nazanin,Bold"معاون توسعه : دکتر امین اله بابویی&amp;R&amp;"B Nazanin,Bold"رییس : دکتر سعید جاودان سیرت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rightToLeft="1" view="pageLayout" topLeftCell="F28" zoomScaleNormal="80" zoomScaleSheetLayoutView="70" workbookViewId="0">
      <selection activeCell="J31" sqref="J31"/>
    </sheetView>
  </sheetViews>
  <sheetFormatPr defaultColWidth="8.5703125" defaultRowHeight="18"/>
  <cols>
    <col min="1" max="3" width="14.42578125" style="106" customWidth="1"/>
    <col min="4" max="13" width="14" style="106" customWidth="1"/>
    <col min="14" max="14" width="14.42578125" style="106" customWidth="1"/>
    <col min="15" max="16384" width="8.5703125" style="106"/>
  </cols>
  <sheetData>
    <row r="1" spans="1:14" ht="6.6" customHeight="1"/>
    <row r="2" spans="1:14">
      <c r="A2" s="936" t="s">
        <v>334</v>
      </c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</row>
    <row r="3" spans="1:14" ht="23.25" customHeight="1">
      <c r="A3" s="938" t="s">
        <v>243</v>
      </c>
      <c r="B3" s="938" t="s">
        <v>235</v>
      </c>
      <c r="C3" s="938" t="s">
        <v>244</v>
      </c>
      <c r="D3" s="938" t="s">
        <v>195</v>
      </c>
      <c r="E3" s="938" t="s">
        <v>196</v>
      </c>
      <c r="F3" s="938" t="s">
        <v>245</v>
      </c>
      <c r="G3" s="938" t="s">
        <v>198</v>
      </c>
      <c r="H3" s="938" t="s">
        <v>199</v>
      </c>
      <c r="I3" s="938" t="s">
        <v>228</v>
      </c>
      <c r="J3" s="938" t="s">
        <v>4</v>
      </c>
      <c r="K3" s="938" t="s">
        <v>470</v>
      </c>
      <c r="L3" s="940" t="s">
        <v>246</v>
      </c>
      <c r="M3" s="941"/>
      <c r="N3" s="130"/>
    </row>
    <row r="4" spans="1:14" ht="31.5" customHeight="1">
      <c r="A4" s="939"/>
      <c r="B4" s="939"/>
      <c r="C4" s="939"/>
      <c r="D4" s="939"/>
      <c r="E4" s="939"/>
      <c r="F4" s="939"/>
      <c r="G4" s="939"/>
      <c r="H4" s="939"/>
      <c r="I4" s="939"/>
      <c r="J4" s="939"/>
      <c r="K4" s="939"/>
      <c r="L4" s="107" t="s">
        <v>239</v>
      </c>
      <c r="M4" s="107" t="s">
        <v>240</v>
      </c>
      <c r="N4" s="130"/>
    </row>
    <row r="5" spans="1:14" ht="21" customHeight="1">
      <c r="A5" s="108" t="s">
        <v>4</v>
      </c>
      <c r="B5" s="706">
        <v>217</v>
      </c>
      <c r="C5" s="706">
        <v>38</v>
      </c>
      <c r="D5" s="110">
        <f t="shared" ref="D5:J5" si="0">SUM(D6:D11)</f>
        <v>65</v>
      </c>
      <c r="E5" s="110">
        <f t="shared" si="0"/>
        <v>114</v>
      </c>
      <c r="F5" s="110">
        <f t="shared" si="0"/>
        <v>46</v>
      </c>
      <c r="G5" s="110">
        <f t="shared" si="0"/>
        <v>8</v>
      </c>
      <c r="H5" s="110">
        <f t="shared" si="0"/>
        <v>1</v>
      </c>
      <c r="I5" s="110">
        <f t="shared" si="0"/>
        <v>0</v>
      </c>
      <c r="J5" s="110">
        <f t="shared" si="0"/>
        <v>234</v>
      </c>
      <c r="K5" s="110">
        <v>5</v>
      </c>
      <c r="L5" s="109">
        <v>4</v>
      </c>
      <c r="M5" s="109">
        <v>2</v>
      </c>
    </row>
    <row r="6" spans="1:14" ht="21" customHeight="1">
      <c r="A6" s="111" t="s">
        <v>247</v>
      </c>
      <c r="B6" s="112"/>
      <c r="C6" s="112"/>
      <c r="D6" s="702">
        <v>15</v>
      </c>
      <c r="E6" s="702"/>
      <c r="F6" s="702"/>
      <c r="G6" s="702"/>
      <c r="H6" s="702"/>
      <c r="I6" s="702"/>
      <c r="J6" s="703">
        <f>I6+H6+G6+F6+E6+D6</f>
        <v>15</v>
      </c>
      <c r="K6" s="703">
        <v>1</v>
      </c>
      <c r="L6" s="112"/>
      <c r="M6" s="112"/>
    </row>
    <row r="7" spans="1:14" ht="21" customHeight="1">
      <c r="A7" s="111" t="s">
        <v>248</v>
      </c>
      <c r="B7" s="112"/>
      <c r="C7" s="112"/>
      <c r="D7" s="702">
        <v>30</v>
      </c>
      <c r="E7" s="702"/>
      <c r="F7" s="702"/>
      <c r="G7" s="702"/>
      <c r="H7" s="702"/>
      <c r="I7" s="702"/>
      <c r="J7" s="703">
        <f t="shared" ref="J7:J11" si="1">I7+H7+G7+F7+E7+D7</f>
        <v>30</v>
      </c>
      <c r="K7" s="703">
        <v>4</v>
      </c>
      <c r="L7" s="112">
        <v>0</v>
      </c>
      <c r="M7" s="112"/>
    </row>
    <row r="8" spans="1:14" ht="21" customHeight="1">
      <c r="A8" s="111" t="s">
        <v>249</v>
      </c>
      <c r="B8" s="112"/>
      <c r="C8" s="112"/>
      <c r="D8" s="702">
        <v>18</v>
      </c>
      <c r="E8" s="702">
        <v>84</v>
      </c>
      <c r="F8" s="702">
        <v>39</v>
      </c>
      <c r="G8" s="702">
        <v>8</v>
      </c>
      <c r="H8" s="702"/>
      <c r="I8" s="702"/>
      <c r="J8" s="703">
        <f t="shared" si="1"/>
        <v>149</v>
      </c>
      <c r="K8" s="703"/>
      <c r="L8" s="112"/>
      <c r="M8" s="112"/>
    </row>
    <row r="9" spans="1:14" ht="21" customHeight="1">
      <c r="A9" s="111" t="s">
        <v>250</v>
      </c>
      <c r="B9" s="112"/>
      <c r="C9" s="112"/>
      <c r="D9" s="702">
        <v>2</v>
      </c>
      <c r="E9" s="702">
        <v>30</v>
      </c>
      <c r="F9" s="702">
        <v>1</v>
      </c>
      <c r="G9" s="702"/>
      <c r="H9" s="702"/>
      <c r="I9" s="702"/>
      <c r="J9" s="703">
        <f t="shared" si="1"/>
        <v>33</v>
      </c>
      <c r="K9" s="703"/>
      <c r="L9" s="112"/>
      <c r="M9" s="112"/>
    </row>
    <row r="10" spans="1:14" ht="21" customHeight="1">
      <c r="A10" s="111" t="s">
        <v>251</v>
      </c>
      <c r="B10" s="112"/>
      <c r="C10" s="112"/>
      <c r="D10" s="702">
        <v>0</v>
      </c>
      <c r="E10" s="702"/>
      <c r="F10" s="702"/>
      <c r="G10" s="702"/>
      <c r="H10" s="702"/>
      <c r="I10" s="702"/>
      <c r="J10" s="703">
        <f t="shared" si="1"/>
        <v>0</v>
      </c>
      <c r="K10" s="703"/>
      <c r="L10" s="112"/>
      <c r="M10" s="112"/>
    </row>
    <row r="11" spans="1:14" ht="21" customHeight="1">
      <c r="A11" s="111" t="s">
        <v>201</v>
      </c>
      <c r="B11" s="112"/>
      <c r="C11" s="112"/>
      <c r="D11" s="702"/>
      <c r="E11" s="702"/>
      <c r="F11" s="702">
        <v>6</v>
      </c>
      <c r="G11" s="702"/>
      <c r="H11" s="702">
        <v>1</v>
      </c>
      <c r="I11" s="702"/>
      <c r="J11" s="703">
        <f t="shared" si="1"/>
        <v>7</v>
      </c>
      <c r="K11" s="703"/>
      <c r="L11" s="112"/>
      <c r="M11" s="112"/>
    </row>
    <row r="12" spans="1:14" ht="6.6" customHeight="1"/>
    <row r="13" spans="1:14">
      <c r="A13" s="936" t="s">
        <v>335</v>
      </c>
      <c r="B13" s="937"/>
      <c r="C13" s="937"/>
      <c r="D13" s="937"/>
      <c r="E13" s="937"/>
      <c r="F13" s="937"/>
      <c r="G13" s="937"/>
      <c r="H13" s="937"/>
      <c r="I13" s="937"/>
      <c r="J13" s="937"/>
      <c r="K13" s="937"/>
      <c r="L13" s="937"/>
      <c r="M13" s="937"/>
      <c r="N13" s="937"/>
    </row>
    <row r="14" spans="1:14" ht="22.5" customHeight="1">
      <c r="A14" s="938" t="s">
        <v>252</v>
      </c>
      <c r="B14" s="938" t="s">
        <v>235</v>
      </c>
      <c r="C14" s="938" t="s">
        <v>244</v>
      </c>
      <c r="D14" s="938" t="s">
        <v>195</v>
      </c>
      <c r="E14" s="938" t="s">
        <v>196</v>
      </c>
      <c r="F14" s="938" t="s">
        <v>245</v>
      </c>
      <c r="G14" s="938" t="s">
        <v>198</v>
      </c>
      <c r="H14" s="938" t="s">
        <v>199</v>
      </c>
      <c r="I14" s="938" t="s">
        <v>238</v>
      </c>
      <c r="J14" s="938" t="s">
        <v>228</v>
      </c>
      <c r="K14" s="938" t="s">
        <v>4</v>
      </c>
      <c r="L14" s="938" t="s">
        <v>470</v>
      </c>
      <c r="M14" s="940" t="s">
        <v>246</v>
      </c>
      <c r="N14" s="941"/>
    </row>
    <row r="15" spans="1:14" ht="35.25" customHeight="1">
      <c r="A15" s="939"/>
      <c r="B15" s="939"/>
      <c r="C15" s="939"/>
      <c r="D15" s="939"/>
      <c r="E15" s="939"/>
      <c r="F15" s="939"/>
      <c r="G15" s="939"/>
      <c r="H15" s="939"/>
      <c r="I15" s="939"/>
      <c r="J15" s="939"/>
      <c r="K15" s="939"/>
      <c r="L15" s="939"/>
      <c r="M15" s="107" t="s">
        <v>239</v>
      </c>
      <c r="N15" s="107" t="s">
        <v>240</v>
      </c>
    </row>
    <row r="16" spans="1:14" ht="22.5" customHeight="1">
      <c r="A16" s="115" t="s">
        <v>4</v>
      </c>
      <c r="B16" s="706">
        <v>279</v>
      </c>
      <c r="C16" s="706">
        <v>126</v>
      </c>
      <c r="D16" s="110">
        <f>SUM(D17:D21)</f>
        <v>135</v>
      </c>
      <c r="E16" s="110">
        <f t="shared" ref="E16:K16" si="2">SUM(E17:E21)</f>
        <v>18</v>
      </c>
      <c r="F16" s="110">
        <f t="shared" si="2"/>
        <v>26</v>
      </c>
      <c r="G16" s="110">
        <f t="shared" si="2"/>
        <v>92</v>
      </c>
      <c r="H16" s="110">
        <f t="shared" si="2"/>
        <v>20</v>
      </c>
      <c r="I16" s="110">
        <f t="shared" si="2"/>
        <v>42</v>
      </c>
      <c r="J16" s="110">
        <f t="shared" si="2"/>
        <v>0</v>
      </c>
      <c r="K16" s="110">
        <f t="shared" si="2"/>
        <v>333</v>
      </c>
      <c r="L16" s="110">
        <v>9</v>
      </c>
      <c r="M16" s="109">
        <v>5</v>
      </c>
      <c r="N16" s="109">
        <v>3</v>
      </c>
    </row>
    <row r="17" spans="1:15" ht="22.5" customHeight="1">
      <c r="A17" s="111" t="s">
        <v>253</v>
      </c>
      <c r="B17" s="112"/>
      <c r="C17" s="112"/>
      <c r="D17" s="702">
        <v>6</v>
      </c>
      <c r="E17" s="702"/>
      <c r="F17" s="702">
        <v>10</v>
      </c>
      <c r="G17" s="702">
        <v>2</v>
      </c>
      <c r="H17" s="702"/>
      <c r="I17" s="702"/>
      <c r="J17" s="702"/>
      <c r="K17" s="114">
        <f>J17+I17+H17+G17+F17+E17+D17</f>
        <v>18</v>
      </c>
      <c r="L17" s="116">
        <v>2</v>
      </c>
      <c r="M17" s="117"/>
      <c r="N17" s="117"/>
    </row>
    <row r="18" spans="1:15" ht="22.5" customHeight="1">
      <c r="A18" s="111" t="s">
        <v>254</v>
      </c>
      <c r="B18" s="112"/>
      <c r="C18" s="112"/>
      <c r="D18" s="702">
        <v>41</v>
      </c>
      <c r="E18" s="702">
        <v>8</v>
      </c>
      <c r="F18" s="702">
        <v>6</v>
      </c>
      <c r="G18" s="702">
        <v>10</v>
      </c>
      <c r="H18" s="702"/>
      <c r="I18" s="702">
        <v>10</v>
      </c>
      <c r="J18" s="702"/>
      <c r="K18" s="114">
        <f t="shared" ref="K18:K21" si="3">J18+I18+H18+G18+F18+E18+D18</f>
        <v>75</v>
      </c>
      <c r="L18" s="116">
        <v>3</v>
      </c>
      <c r="M18" s="117"/>
      <c r="N18" s="117"/>
    </row>
    <row r="19" spans="1:15" ht="22.5" customHeight="1">
      <c r="A19" s="111" t="s">
        <v>255</v>
      </c>
      <c r="B19" s="112"/>
      <c r="C19" s="112"/>
      <c r="D19" s="702">
        <v>51</v>
      </c>
      <c r="E19" s="702">
        <v>10</v>
      </c>
      <c r="F19" s="702">
        <v>10</v>
      </c>
      <c r="G19" s="702">
        <v>33</v>
      </c>
      <c r="H19" s="702"/>
      <c r="I19" s="702">
        <v>17</v>
      </c>
      <c r="J19" s="702"/>
      <c r="K19" s="114">
        <f t="shared" si="3"/>
        <v>121</v>
      </c>
      <c r="L19" s="116">
        <v>4</v>
      </c>
      <c r="M19" s="117"/>
      <c r="N19" s="117"/>
    </row>
    <row r="20" spans="1:15" ht="22.5" customHeight="1">
      <c r="A20" s="111" t="s">
        <v>256</v>
      </c>
      <c r="B20" s="112"/>
      <c r="C20" s="112"/>
      <c r="D20" s="702">
        <v>6</v>
      </c>
      <c r="E20" s="702"/>
      <c r="F20" s="702"/>
      <c r="G20" s="702">
        <v>12</v>
      </c>
      <c r="H20" s="702">
        <v>0</v>
      </c>
      <c r="I20" s="702">
        <v>8</v>
      </c>
      <c r="J20" s="702"/>
      <c r="K20" s="114">
        <f t="shared" si="3"/>
        <v>26</v>
      </c>
      <c r="L20" s="116"/>
      <c r="M20" s="117"/>
      <c r="N20" s="117"/>
    </row>
    <row r="21" spans="1:15" ht="22.5" customHeight="1">
      <c r="A21" s="111" t="s">
        <v>257</v>
      </c>
      <c r="B21" s="112"/>
      <c r="C21" s="112"/>
      <c r="D21" s="702">
        <v>31</v>
      </c>
      <c r="E21" s="702"/>
      <c r="F21" s="702"/>
      <c r="G21" s="702">
        <v>35</v>
      </c>
      <c r="H21" s="702">
        <v>20</v>
      </c>
      <c r="I21" s="702">
        <v>7</v>
      </c>
      <c r="J21" s="702"/>
      <c r="K21" s="114">
        <f t="shared" si="3"/>
        <v>93</v>
      </c>
      <c r="L21" s="116"/>
      <c r="M21" s="117"/>
      <c r="N21" s="117"/>
    </row>
    <row r="22" spans="1:15" ht="6.6" customHeight="1"/>
    <row r="23" spans="1:15">
      <c r="A23" s="936" t="s">
        <v>336</v>
      </c>
      <c r="B23" s="937"/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</row>
    <row r="24" spans="1:15" ht="21" customHeight="1">
      <c r="A24" s="944" t="s">
        <v>115</v>
      </c>
      <c r="B24" s="945"/>
      <c r="C24" s="938" t="s">
        <v>195</v>
      </c>
      <c r="D24" s="938" t="s">
        <v>196</v>
      </c>
      <c r="E24" s="938" t="s">
        <v>245</v>
      </c>
      <c r="F24" s="938" t="s">
        <v>198</v>
      </c>
      <c r="G24" s="938" t="s">
        <v>199</v>
      </c>
      <c r="H24" s="938" t="s">
        <v>238</v>
      </c>
      <c r="I24" s="938" t="s">
        <v>228</v>
      </c>
      <c r="J24" s="938" t="s">
        <v>4</v>
      </c>
      <c r="K24" s="948" t="s">
        <v>470</v>
      </c>
      <c r="L24" s="950" t="s">
        <v>246</v>
      </c>
      <c r="M24" s="951"/>
      <c r="N24" s="131"/>
      <c r="O24" s="54"/>
    </row>
    <row r="25" spans="1:15" ht="44.45" customHeight="1">
      <c r="A25" s="946"/>
      <c r="B25" s="947"/>
      <c r="C25" s="939"/>
      <c r="D25" s="939"/>
      <c r="E25" s="939"/>
      <c r="F25" s="939"/>
      <c r="G25" s="939"/>
      <c r="H25" s="939"/>
      <c r="I25" s="939"/>
      <c r="J25" s="939"/>
      <c r="K25" s="949"/>
      <c r="L25" s="118" t="s">
        <v>239</v>
      </c>
      <c r="M25" s="118" t="s">
        <v>240</v>
      </c>
      <c r="N25" s="131"/>
      <c r="O25" s="54"/>
    </row>
    <row r="26" spans="1:15" ht="22.5" customHeight="1">
      <c r="A26" s="952" t="s">
        <v>4</v>
      </c>
      <c r="B26" s="953"/>
      <c r="C26" s="119">
        <f>C27+C28+C29+C30+C31+C32+C33+C34</f>
        <v>200</v>
      </c>
      <c r="D26" s="119">
        <f t="shared" ref="D26:K26" si="4">SUM(D27:D34)</f>
        <v>132</v>
      </c>
      <c r="E26" s="119">
        <f t="shared" si="4"/>
        <v>72</v>
      </c>
      <c r="F26" s="119">
        <f t="shared" si="4"/>
        <v>100</v>
      </c>
      <c r="G26" s="119">
        <f t="shared" si="4"/>
        <v>21</v>
      </c>
      <c r="H26" s="119">
        <f t="shared" si="4"/>
        <v>42</v>
      </c>
      <c r="I26" s="119">
        <f t="shared" si="4"/>
        <v>0</v>
      </c>
      <c r="J26" s="119">
        <f t="shared" si="4"/>
        <v>567</v>
      </c>
      <c r="K26" s="119">
        <f t="shared" si="4"/>
        <v>134</v>
      </c>
      <c r="L26" s="120">
        <v>9</v>
      </c>
      <c r="M26" s="120">
        <v>5</v>
      </c>
      <c r="N26" s="54"/>
      <c r="O26" s="54"/>
    </row>
    <row r="27" spans="1:15" ht="22.5" customHeight="1">
      <c r="A27" s="942" t="s">
        <v>258</v>
      </c>
      <c r="B27" s="121" t="s">
        <v>259</v>
      </c>
      <c r="C27" s="704">
        <v>64</v>
      </c>
      <c r="D27" s="704">
        <v>110</v>
      </c>
      <c r="E27" s="704">
        <v>41</v>
      </c>
      <c r="F27" s="704"/>
      <c r="G27" s="704"/>
      <c r="H27" s="705"/>
      <c r="I27" s="703"/>
      <c r="J27" s="460">
        <f>I27+G27+F27+E27+D27+C27</f>
        <v>215</v>
      </c>
      <c r="K27" s="113">
        <v>30</v>
      </c>
      <c r="L27" s="117"/>
      <c r="M27" s="117"/>
      <c r="N27" s="54"/>
      <c r="O27" s="54"/>
    </row>
    <row r="28" spans="1:15" ht="18.600000000000001" customHeight="1">
      <c r="A28" s="943"/>
      <c r="B28" s="121" t="s">
        <v>260</v>
      </c>
      <c r="C28" s="704">
        <v>84</v>
      </c>
      <c r="D28" s="704">
        <v>10</v>
      </c>
      <c r="E28" s="704">
        <v>22</v>
      </c>
      <c r="F28" s="704">
        <v>41</v>
      </c>
      <c r="G28" s="704">
        <v>12</v>
      </c>
      <c r="H28" s="703">
        <v>27</v>
      </c>
      <c r="I28" s="703"/>
      <c r="J28" s="460">
        <f>I28+H28+G28+F28+E28+D28+C28</f>
        <v>196</v>
      </c>
      <c r="K28" s="113">
        <v>52</v>
      </c>
      <c r="L28" s="117"/>
      <c r="M28" s="117"/>
    </row>
    <row r="29" spans="1:15" ht="22.5" customHeight="1">
      <c r="A29" s="942" t="s">
        <v>261</v>
      </c>
      <c r="B29" s="121" t="s">
        <v>259</v>
      </c>
      <c r="C29" s="704"/>
      <c r="D29" s="704"/>
      <c r="E29" s="704"/>
      <c r="F29" s="704"/>
      <c r="G29" s="704"/>
      <c r="H29" s="705"/>
      <c r="I29" s="703"/>
      <c r="J29" s="460">
        <f>I29+G29+F29+E29+D29+C29</f>
        <v>0</v>
      </c>
      <c r="K29" s="113">
        <v>0</v>
      </c>
      <c r="L29" s="117"/>
      <c r="M29" s="117"/>
    </row>
    <row r="30" spans="1:15" ht="22.5" customHeight="1">
      <c r="A30" s="943"/>
      <c r="B30" s="121" t="s">
        <v>260</v>
      </c>
      <c r="C30" s="704">
        <v>29</v>
      </c>
      <c r="D30" s="704">
        <v>5</v>
      </c>
      <c r="E30" s="704"/>
      <c r="F30" s="704">
        <v>43</v>
      </c>
      <c r="G30" s="704">
        <v>7</v>
      </c>
      <c r="H30" s="703">
        <v>2</v>
      </c>
      <c r="I30" s="703"/>
      <c r="J30" s="460">
        <f>I30+H30+G30+F30+E30+D30+C30</f>
        <v>86</v>
      </c>
      <c r="K30" s="113">
        <v>34</v>
      </c>
      <c r="L30" s="117"/>
      <c r="M30" s="117"/>
    </row>
    <row r="31" spans="1:15" ht="22.5" customHeight="1">
      <c r="A31" s="942" t="s">
        <v>262</v>
      </c>
      <c r="B31" s="121" t="s">
        <v>259</v>
      </c>
      <c r="C31" s="704">
        <v>1</v>
      </c>
      <c r="D31" s="704">
        <v>1</v>
      </c>
      <c r="E31" s="704">
        <v>1</v>
      </c>
      <c r="F31" s="704"/>
      <c r="G31" s="704"/>
      <c r="H31" s="705"/>
      <c r="I31" s="703"/>
      <c r="J31" s="460">
        <f>I31+G31+F31+E31+D31+C31</f>
        <v>3</v>
      </c>
      <c r="K31" s="113">
        <v>0</v>
      </c>
      <c r="L31" s="117"/>
      <c r="M31" s="117"/>
    </row>
    <row r="32" spans="1:15" ht="22.5" customHeight="1">
      <c r="A32" s="943"/>
      <c r="B32" s="121" t="s">
        <v>260</v>
      </c>
      <c r="C32" s="704">
        <v>22</v>
      </c>
      <c r="D32" s="704">
        <v>3</v>
      </c>
      <c r="E32" s="704">
        <v>4</v>
      </c>
      <c r="F32" s="704">
        <v>8</v>
      </c>
      <c r="G32" s="704">
        <v>1</v>
      </c>
      <c r="H32" s="703">
        <v>13</v>
      </c>
      <c r="I32" s="703"/>
      <c r="J32" s="460">
        <f>I32+H32+G32+F32+E32+D32+C32</f>
        <v>51</v>
      </c>
      <c r="K32" s="113">
        <v>18</v>
      </c>
      <c r="L32" s="117"/>
      <c r="M32" s="117"/>
    </row>
    <row r="33" spans="1:13" ht="22.5" customHeight="1">
      <c r="A33" s="942" t="s">
        <v>241</v>
      </c>
      <c r="B33" s="121" t="s">
        <v>259</v>
      </c>
      <c r="C33" s="704">
        <v>0</v>
      </c>
      <c r="D33" s="704">
        <v>3</v>
      </c>
      <c r="E33" s="704">
        <v>4</v>
      </c>
      <c r="F33" s="704">
        <v>8</v>
      </c>
      <c r="G33" s="704">
        <v>1</v>
      </c>
      <c r="H33" s="705"/>
      <c r="I33" s="703"/>
      <c r="J33" s="460">
        <f>I33+G33+F33+E33+D33+C33</f>
        <v>16</v>
      </c>
      <c r="K33" s="113">
        <v>0</v>
      </c>
      <c r="L33" s="117"/>
      <c r="M33" s="117"/>
    </row>
    <row r="34" spans="1:13" ht="22.5" customHeight="1">
      <c r="A34" s="943"/>
      <c r="B34" s="121" t="s">
        <v>260</v>
      </c>
      <c r="C34" s="704"/>
      <c r="D34" s="704"/>
      <c r="E34" s="704"/>
      <c r="F34" s="704"/>
      <c r="G34" s="704"/>
      <c r="H34" s="703">
        <v>0</v>
      </c>
      <c r="I34" s="703"/>
      <c r="J34" s="460">
        <f>I34+H34+G34+F34+E34+D34+C34</f>
        <v>0</v>
      </c>
      <c r="K34" s="113"/>
      <c r="L34" s="117"/>
      <c r="M34" s="117"/>
    </row>
    <row r="35" spans="1:13" ht="21.75" customHeight="1" thickBot="1">
      <c r="A35" s="132"/>
      <c r="C35" s="463"/>
      <c r="D35" s="463"/>
      <c r="E35" s="463"/>
      <c r="F35" s="463"/>
      <c r="G35" s="463"/>
      <c r="H35" s="463"/>
      <c r="I35" s="463"/>
      <c r="J35" s="463"/>
      <c r="K35" s="463"/>
    </row>
    <row r="36" spans="1:13" ht="18.75" thickBot="1">
      <c r="A36" s="956" t="s">
        <v>115</v>
      </c>
      <c r="B36" s="957"/>
      <c r="C36" s="957"/>
      <c r="D36" s="957"/>
      <c r="E36" s="957"/>
      <c r="F36" s="957"/>
      <c r="G36" s="957"/>
      <c r="H36" s="123" t="s">
        <v>116</v>
      </c>
      <c r="I36" s="54"/>
    </row>
    <row r="37" spans="1:13">
      <c r="A37" s="958" t="s">
        <v>370</v>
      </c>
      <c r="B37" s="959"/>
      <c r="C37" s="959"/>
      <c r="D37" s="959"/>
      <c r="E37" s="959"/>
      <c r="F37" s="959"/>
      <c r="G37" s="959"/>
      <c r="H37" s="124" t="str">
        <f>IF(C$27+C$29+C$31+C$33-D$5=0,"بلی","خیر")</f>
        <v>بلی</v>
      </c>
      <c r="I37" s="54"/>
    </row>
    <row r="38" spans="1:13">
      <c r="A38" s="954" t="s">
        <v>371</v>
      </c>
      <c r="B38" s="955"/>
      <c r="C38" s="955"/>
      <c r="D38" s="955"/>
      <c r="E38" s="955"/>
      <c r="F38" s="955"/>
      <c r="G38" s="955"/>
      <c r="H38" s="124" t="str">
        <f>IF(D27+D29+D31+D33-E5=0,"بلی","خیر")</f>
        <v>بلی</v>
      </c>
      <c r="I38" s="54"/>
    </row>
    <row r="39" spans="1:13">
      <c r="A39" s="954" t="s">
        <v>372</v>
      </c>
      <c r="B39" s="955"/>
      <c r="C39" s="955"/>
      <c r="D39" s="955"/>
      <c r="E39" s="955"/>
      <c r="F39" s="955"/>
      <c r="G39" s="955"/>
      <c r="H39" s="124" t="str">
        <f>IF(E27+E29+E31+E33-F5=0,"بلی","خیر")</f>
        <v>بلی</v>
      </c>
      <c r="I39" s="54"/>
    </row>
    <row r="40" spans="1:13">
      <c r="A40" s="954" t="s">
        <v>373</v>
      </c>
      <c r="B40" s="955"/>
      <c r="C40" s="955"/>
      <c r="D40" s="955"/>
      <c r="E40" s="955"/>
      <c r="F40" s="955"/>
      <c r="G40" s="955"/>
      <c r="H40" s="124" t="str">
        <f>IF(F27+F29+F31+F33-G5=0,"بلی","خیر")</f>
        <v>بلی</v>
      </c>
      <c r="I40" s="54"/>
    </row>
    <row r="41" spans="1:13">
      <c r="A41" s="954" t="s">
        <v>374</v>
      </c>
      <c r="B41" s="955"/>
      <c r="C41" s="955"/>
      <c r="D41" s="955"/>
      <c r="E41" s="955"/>
      <c r="F41" s="955"/>
      <c r="G41" s="955"/>
      <c r="H41" s="124" t="str">
        <f>IF(G27+G29+G31+G33-H5=0,"بلی","خیر")</f>
        <v>بلی</v>
      </c>
      <c r="I41" s="54"/>
    </row>
    <row r="42" spans="1:13" ht="18.75" thickBot="1">
      <c r="A42" s="960" t="s">
        <v>375</v>
      </c>
      <c r="B42" s="961"/>
      <c r="C42" s="961"/>
      <c r="D42" s="961"/>
      <c r="E42" s="961"/>
      <c r="F42" s="961"/>
      <c r="G42" s="961"/>
      <c r="H42" s="125" t="str">
        <f>IF(I27+I29+I31+I33-I5=0,"بلی","خیر")</f>
        <v>بلی</v>
      </c>
      <c r="I42" s="54"/>
    </row>
    <row r="43" spans="1:13" ht="7.5" customHeight="1" thickBot="1">
      <c r="A43" s="130"/>
      <c r="B43" s="130"/>
      <c r="C43" s="130"/>
      <c r="D43" s="130"/>
      <c r="E43" s="130"/>
      <c r="F43" s="130"/>
      <c r="G43" s="130"/>
      <c r="H43" s="130"/>
      <c r="I43" s="54"/>
    </row>
    <row r="44" spans="1:13" ht="18.75" thickBot="1">
      <c r="A44" s="956" t="s">
        <v>115</v>
      </c>
      <c r="B44" s="957"/>
      <c r="C44" s="957"/>
      <c r="D44" s="957"/>
      <c r="E44" s="957"/>
      <c r="F44" s="957"/>
      <c r="G44" s="957"/>
      <c r="H44" s="126" t="s">
        <v>116</v>
      </c>
      <c r="I44" s="54"/>
    </row>
    <row r="45" spans="1:13">
      <c r="A45" s="958" t="s">
        <v>376</v>
      </c>
      <c r="B45" s="959"/>
      <c r="C45" s="959"/>
      <c r="D45" s="959"/>
      <c r="E45" s="959"/>
      <c r="F45" s="959"/>
      <c r="G45" s="959"/>
      <c r="H45" s="127" t="str">
        <f>IF(C28+C30+C32+C34-D16=0,"بلی","خیر")</f>
        <v>بلی</v>
      </c>
      <c r="I45" s="54"/>
    </row>
    <row r="46" spans="1:13">
      <c r="A46" s="954" t="s">
        <v>377</v>
      </c>
      <c r="B46" s="955"/>
      <c r="C46" s="955"/>
      <c r="D46" s="955"/>
      <c r="E46" s="955"/>
      <c r="F46" s="955"/>
      <c r="G46" s="955"/>
      <c r="H46" s="127" t="str">
        <f>IF(D28+D30+D32+D34-E16=0,"بلی","خیر")</f>
        <v>بلی</v>
      </c>
      <c r="I46" s="54"/>
    </row>
    <row r="47" spans="1:13">
      <c r="A47" s="954" t="s">
        <v>378</v>
      </c>
      <c r="B47" s="955"/>
      <c r="C47" s="955"/>
      <c r="D47" s="955"/>
      <c r="E47" s="955"/>
      <c r="F47" s="955"/>
      <c r="G47" s="955"/>
      <c r="H47" s="127" t="str">
        <f>IF(E28+E30+E32+E34-F16=0,"بلی","خیر")</f>
        <v>بلی</v>
      </c>
      <c r="I47" s="54"/>
    </row>
    <row r="48" spans="1:13">
      <c r="A48" s="954" t="s">
        <v>379</v>
      </c>
      <c r="B48" s="955"/>
      <c r="C48" s="955"/>
      <c r="D48" s="955"/>
      <c r="E48" s="955"/>
      <c r="F48" s="955"/>
      <c r="G48" s="955"/>
      <c r="H48" s="127" t="str">
        <f>IF(F28+F30+F32+F34-G16=0,"بلی","خیر")</f>
        <v>بلی</v>
      </c>
      <c r="I48" s="54"/>
    </row>
    <row r="49" spans="1:9">
      <c r="A49" s="954" t="s">
        <v>380</v>
      </c>
      <c r="B49" s="955"/>
      <c r="C49" s="955"/>
      <c r="D49" s="955"/>
      <c r="E49" s="955"/>
      <c r="F49" s="955"/>
      <c r="G49" s="955"/>
      <c r="H49" s="127" t="str">
        <f>IF(G28+G30+G32+G34-H16=0,"بلی","خیر")</f>
        <v>بلی</v>
      </c>
      <c r="I49" s="54"/>
    </row>
    <row r="50" spans="1:9">
      <c r="A50" s="954" t="s">
        <v>381</v>
      </c>
      <c r="B50" s="955"/>
      <c r="C50" s="955"/>
      <c r="D50" s="955"/>
      <c r="E50" s="955"/>
      <c r="F50" s="955"/>
      <c r="G50" s="955"/>
      <c r="H50" s="127" t="str">
        <f>IF(H28+H30+H32+H34-I16=0,"بلی","خیر")</f>
        <v>بلی</v>
      </c>
      <c r="I50" s="54"/>
    </row>
    <row r="51" spans="1:9" ht="18.75" thickBot="1">
      <c r="A51" s="960" t="s">
        <v>382</v>
      </c>
      <c r="B51" s="961"/>
      <c r="C51" s="961"/>
      <c r="D51" s="961"/>
      <c r="E51" s="961"/>
      <c r="F51" s="961"/>
      <c r="G51" s="961"/>
      <c r="H51" s="128" t="str">
        <f>IF(I28+I30+I32+I34-J16=0,"بلی","خیر")</f>
        <v>بلی</v>
      </c>
      <c r="I51" s="54"/>
    </row>
    <row r="52" spans="1:9" ht="18.75" thickBot="1">
      <c r="I52" s="54"/>
    </row>
    <row r="53" spans="1:9" ht="18.75" thickBot="1">
      <c r="A53" s="962" t="s">
        <v>115</v>
      </c>
      <c r="B53" s="963"/>
      <c r="C53" s="963"/>
      <c r="D53" s="963"/>
      <c r="E53" s="963"/>
      <c r="F53" s="963"/>
      <c r="G53" s="963"/>
      <c r="H53" s="126" t="s">
        <v>116</v>
      </c>
      <c r="I53" s="54"/>
    </row>
    <row r="54" spans="1:9">
      <c r="A54" s="958" t="s">
        <v>383</v>
      </c>
      <c r="B54" s="959"/>
      <c r="C54" s="959"/>
      <c r="D54" s="959"/>
      <c r="E54" s="959"/>
      <c r="F54" s="959"/>
      <c r="G54" s="959"/>
      <c r="H54" s="127" t="str">
        <f>IF(L26-M16-L5=0,"بلی","خیر")</f>
        <v>بلی</v>
      </c>
      <c r="I54" s="54"/>
    </row>
    <row r="55" spans="1:9" ht="18.75" thickBot="1">
      <c r="A55" s="960" t="s">
        <v>384</v>
      </c>
      <c r="B55" s="961"/>
      <c r="C55" s="961"/>
      <c r="D55" s="961"/>
      <c r="E55" s="961"/>
      <c r="F55" s="961"/>
      <c r="G55" s="961"/>
      <c r="H55" s="129" t="str">
        <f>IF(M26-N16-M5=0,"بلی","خیر")</f>
        <v>بلی</v>
      </c>
      <c r="I55" s="54"/>
    </row>
    <row r="56" spans="1:9" ht="30" customHeight="1">
      <c r="A56" s="54"/>
      <c r="I56" s="54"/>
    </row>
    <row r="57" spans="1:9" ht="30" customHeight="1"/>
    <row r="58" spans="1:9" ht="30" customHeight="1"/>
    <row r="59" spans="1:9" ht="30" customHeight="1"/>
    <row r="60" spans="1:9" ht="30" customHeight="1"/>
  </sheetData>
  <sheetProtection formatCells="0" formatColumns="0" formatRows="0" insertColumns="0" insertRows="0"/>
  <mergeCells count="62">
    <mergeCell ref="A54:G54"/>
    <mergeCell ref="A55:G55"/>
    <mergeCell ref="A47:G47"/>
    <mergeCell ref="A48:G48"/>
    <mergeCell ref="A49:G49"/>
    <mergeCell ref="A50:G50"/>
    <mergeCell ref="A51:G51"/>
    <mergeCell ref="A53:G53"/>
    <mergeCell ref="A46:G46"/>
    <mergeCell ref="A31:A32"/>
    <mergeCell ref="A33:A34"/>
    <mergeCell ref="A36:G36"/>
    <mergeCell ref="A37:G37"/>
    <mergeCell ref="A38:G38"/>
    <mergeCell ref="A39:G39"/>
    <mergeCell ref="A40:G40"/>
    <mergeCell ref="A41:G41"/>
    <mergeCell ref="A42:G42"/>
    <mergeCell ref="A44:G44"/>
    <mergeCell ref="A45:G45"/>
    <mergeCell ref="J24:J25"/>
    <mergeCell ref="K24:K25"/>
    <mergeCell ref="L24:M24"/>
    <mergeCell ref="A26:B26"/>
    <mergeCell ref="A27:A28"/>
    <mergeCell ref="A29:A30"/>
    <mergeCell ref="M14:N14"/>
    <mergeCell ref="A23:N23"/>
    <mergeCell ref="A24:B25"/>
    <mergeCell ref="C24:C25"/>
    <mergeCell ref="D24:D25"/>
    <mergeCell ref="E24:E25"/>
    <mergeCell ref="F24:F25"/>
    <mergeCell ref="G24:G25"/>
    <mergeCell ref="H24:H25"/>
    <mergeCell ref="I24:I25"/>
    <mergeCell ref="G14:G15"/>
    <mergeCell ref="H14:H15"/>
    <mergeCell ref="I14:I15"/>
    <mergeCell ref="J14:J15"/>
    <mergeCell ref="K14:K15"/>
    <mergeCell ref="L14:L15"/>
    <mergeCell ref="J3:J4"/>
    <mergeCell ref="K3:K4"/>
    <mergeCell ref="L3:M3"/>
    <mergeCell ref="A13:N13"/>
    <mergeCell ref="A14:A15"/>
    <mergeCell ref="B14:B15"/>
    <mergeCell ref="C14:C15"/>
    <mergeCell ref="D14:D15"/>
    <mergeCell ref="E14:E15"/>
    <mergeCell ref="F14:F15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C26:K26">
    <cfRule type="expression" dxfId="38" priority="36">
      <formula>$C$26=($C$5+$C$16)</formula>
    </cfRule>
  </conditionalFormatting>
  <conditionalFormatting sqref="C26:K26">
    <cfRule type="expression" dxfId="37" priority="35">
      <formula>$C$26&lt;&gt;($D$16+$D$5)</formula>
    </cfRule>
  </conditionalFormatting>
  <conditionalFormatting sqref="H37">
    <cfRule type="expression" dxfId="36" priority="28">
      <formula>$H$37="خیر"</formula>
    </cfRule>
  </conditionalFormatting>
  <conditionalFormatting sqref="H38">
    <cfRule type="expression" dxfId="35" priority="27">
      <formula>$H$38="خیر"</formula>
    </cfRule>
  </conditionalFormatting>
  <conditionalFormatting sqref="H39">
    <cfRule type="expression" dxfId="34" priority="26">
      <formula>$H$39="خیر"</formula>
    </cfRule>
  </conditionalFormatting>
  <conditionalFormatting sqref="H40">
    <cfRule type="expression" dxfId="33" priority="25">
      <formula>$H$40="خیر"</formula>
    </cfRule>
  </conditionalFormatting>
  <conditionalFormatting sqref="H41">
    <cfRule type="expression" dxfId="32" priority="24">
      <formula>$H$41="خیر"</formula>
    </cfRule>
  </conditionalFormatting>
  <conditionalFormatting sqref="H42">
    <cfRule type="expression" dxfId="31" priority="23">
      <formula>$H$42="خیر"</formula>
    </cfRule>
  </conditionalFormatting>
  <conditionalFormatting sqref="H45">
    <cfRule type="expression" dxfId="30" priority="22">
      <formula>$H$45="خیر"</formula>
    </cfRule>
  </conditionalFormatting>
  <conditionalFormatting sqref="H46">
    <cfRule type="expression" dxfId="29" priority="21">
      <formula>$H$46="خیر"</formula>
    </cfRule>
  </conditionalFormatting>
  <conditionalFormatting sqref="H47">
    <cfRule type="expression" dxfId="28" priority="20">
      <formula>$H$47="خیر"</formula>
    </cfRule>
  </conditionalFormatting>
  <conditionalFormatting sqref="H48">
    <cfRule type="expression" dxfId="27" priority="19">
      <formula>$H$48="خیر"</formula>
    </cfRule>
  </conditionalFormatting>
  <conditionalFormatting sqref="H49">
    <cfRule type="expression" dxfId="26" priority="18">
      <formula>$H$49="خیر"</formula>
    </cfRule>
  </conditionalFormatting>
  <conditionalFormatting sqref="H50">
    <cfRule type="expression" dxfId="25" priority="17">
      <formula>$H$50="خیر"</formula>
    </cfRule>
  </conditionalFormatting>
  <conditionalFormatting sqref="H51">
    <cfRule type="expression" dxfId="24" priority="16">
      <formula>$H$51="خیر"</formula>
    </cfRule>
  </conditionalFormatting>
  <conditionalFormatting sqref="H54">
    <cfRule type="expression" dxfId="23" priority="15">
      <formula>$H$54="خیر"</formula>
    </cfRule>
  </conditionalFormatting>
  <conditionalFormatting sqref="H55">
    <cfRule type="expression" dxfId="22" priority="14">
      <formula>$H$55="خیر"</formula>
    </cfRule>
  </conditionalFormatting>
  <conditionalFormatting sqref="D5:K5">
    <cfRule type="expression" dxfId="21" priority="13">
      <formula>$D$5&lt;&gt;$C$27+$C$29+$C$31+$C$33</formula>
    </cfRule>
  </conditionalFormatting>
  <conditionalFormatting sqref="D16:L16">
    <cfRule type="expression" dxfId="20" priority="7">
      <formula>$D$16&lt;&gt;$C$28+$C$30+$C$32+$C$34</formula>
    </cfRule>
  </conditionalFormatting>
  <dataValidations disablePrompts="1" count="1">
    <dataValidation operator="equal" allowBlank="1" showInputMessage="1" showErrorMessage="1" errorTitle="خطا" promptTitle="توجه" prompt="مبلغ درج شده باید با حاصل جمع گروه استخدامی مورد نظر (جدول 1-9 و 2-9 ) برابر باشد." sqref="C26:K26"/>
  </dataValidations>
  <pageMargins left="0.27559055118110237" right="0.27559055118110237" top="0.55118110236220474" bottom="0.55118110236220474" header="0.23622047244094491" footer="0.15748031496062992"/>
  <pageSetup paperSize="9" scale="71" orientation="landscape" r:id="rId1"/>
  <headerFooter>
    <oddHeader xml:space="preserve">&amp;C&amp;"B Nazanin,Bold"&amp;14بودجه تفصیلی دانشگاه علوم پزشکی و خدمات بهداشتی درمانی یاسوج سال 1400&amp;R&amp;"B Yekan,Regular"15
</oddHeader>
    <oddFooter>&amp;L&amp;"B Nazanin,Bold"&amp;12رییس مرکز بودجه و پایش عملکرد دکتر سید جواد طباییان
&amp;C&amp;"B Nazanin,Bold"&amp;12معاون توسعه : دکتر امین اله بابویی&amp;R&amp;"B Nazanin,Bold"&amp;12رییس : دکتر سعید جاودان سیرت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rightToLeft="1" view="pageLayout" topLeftCell="F22" zoomScaleNormal="80" workbookViewId="0">
      <selection activeCell="K30" sqref="K30"/>
    </sheetView>
  </sheetViews>
  <sheetFormatPr defaultColWidth="8.5703125" defaultRowHeight="18"/>
  <cols>
    <col min="1" max="4" width="14.42578125" style="106" customWidth="1"/>
    <col min="5" max="5" width="15.85546875" style="106" customWidth="1"/>
    <col min="6" max="6" width="14.42578125" style="106" customWidth="1"/>
    <col min="7" max="7" width="17.42578125" style="106" customWidth="1"/>
    <col min="8" max="15" width="14.42578125" style="106" customWidth="1"/>
    <col min="16" max="16384" width="8.5703125" style="106"/>
  </cols>
  <sheetData>
    <row r="1" spans="1:15" ht="6.6" customHeight="1"/>
    <row r="2" spans="1:15" ht="39" customHeight="1">
      <c r="A2" s="936" t="s">
        <v>348</v>
      </c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  <c r="O2" s="937"/>
    </row>
    <row r="3" spans="1:15" ht="23.25" customHeight="1">
      <c r="A3" s="938" t="s">
        <v>243</v>
      </c>
      <c r="B3" s="938" t="s">
        <v>235</v>
      </c>
      <c r="C3" s="938" t="s">
        <v>244</v>
      </c>
      <c r="D3" s="938" t="s">
        <v>195</v>
      </c>
      <c r="E3" s="938" t="s">
        <v>196</v>
      </c>
      <c r="F3" s="938" t="s">
        <v>245</v>
      </c>
      <c r="G3" s="938" t="s">
        <v>198</v>
      </c>
      <c r="H3" s="938" t="s">
        <v>199</v>
      </c>
      <c r="I3" s="938" t="s">
        <v>228</v>
      </c>
      <c r="J3" s="938" t="s">
        <v>4</v>
      </c>
      <c r="K3" s="938" t="s">
        <v>468</v>
      </c>
      <c r="L3" s="938" t="s">
        <v>469</v>
      </c>
      <c r="M3" s="940" t="s">
        <v>246</v>
      </c>
      <c r="N3" s="941"/>
      <c r="O3" s="130"/>
    </row>
    <row r="4" spans="1:15" ht="42" customHeight="1">
      <c r="A4" s="939"/>
      <c r="B4" s="939"/>
      <c r="C4" s="939"/>
      <c r="D4" s="939"/>
      <c r="E4" s="939"/>
      <c r="F4" s="939"/>
      <c r="G4" s="939"/>
      <c r="H4" s="939"/>
      <c r="I4" s="939"/>
      <c r="J4" s="939"/>
      <c r="K4" s="939"/>
      <c r="L4" s="939"/>
      <c r="M4" s="107" t="s">
        <v>239</v>
      </c>
      <c r="N4" s="107" t="s">
        <v>240</v>
      </c>
      <c r="O4" s="130"/>
    </row>
    <row r="5" spans="1:15" ht="38.25" customHeight="1">
      <c r="A5" s="200" t="s">
        <v>4</v>
      </c>
      <c r="B5" s="109">
        <v>175</v>
      </c>
      <c r="C5" s="201">
        <v>61</v>
      </c>
      <c r="D5" s="201">
        <v>75</v>
      </c>
      <c r="E5" s="201">
        <v>79</v>
      </c>
      <c r="F5" s="201">
        <v>41</v>
      </c>
      <c r="G5" s="201">
        <v>0</v>
      </c>
      <c r="H5" s="201">
        <v>0</v>
      </c>
      <c r="I5" s="201">
        <v>8</v>
      </c>
      <c r="J5" s="201">
        <v>203</v>
      </c>
      <c r="K5" s="201">
        <v>5</v>
      </c>
      <c r="L5" s="201">
        <v>4</v>
      </c>
      <c r="M5" s="109">
        <v>4</v>
      </c>
      <c r="N5" s="109">
        <v>2</v>
      </c>
      <c r="O5" s="202"/>
    </row>
    <row r="6" spans="1:15" ht="21" customHeight="1">
      <c r="A6" s="203" t="s">
        <v>247</v>
      </c>
      <c r="B6" s="204"/>
      <c r="C6" s="204"/>
      <c r="D6" s="113">
        <v>13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  <c r="J6" s="206">
        <v>13</v>
      </c>
      <c r="K6" s="113">
        <v>1</v>
      </c>
      <c r="L6" s="205">
        <v>1</v>
      </c>
      <c r="M6" s="204"/>
      <c r="N6" s="204"/>
      <c r="O6" s="202"/>
    </row>
    <row r="7" spans="1:15" ht="21" customHeight="1">
      <c r="A7" s="203" t="s">
        <v>248</v>
      </c>
      <c r="B7" s="204"/>
      <c r="C7" s="204"/>
      <c r="D7" s="113">
        <v>28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  <c r="J7" s="206">
        <v>28</v>
      </c>
      <c r="K7" s="113">
        <v>1</v>
      </c>
      <c r="L7" s="205">
        <v>1</v>
      </c>
      <c r="M7" s="204"/>
      <c r="N7" s="204"/>
      <c r="O7" s="202"/>
    </row>
    <row r="8" spans="1:15" ht="21" customHeight="1">
      <c r="A8" s="203" t="s">
        <v>249</v>
      </c>
      <c r="B8" s="204"/>
      <c r="C8" s="204"/>
      <c r="D8" s="116">
        <v>23</v>
      </c>
      <c r="E8" s="113">
        <v>59</v>
      </c>
      <c r="F8" s="113">
        <v>40</v>
      </c>
      <c r="G8" s="113">
        <v>0</v>
      </c>
      <c r="H8" s="113">
        <v>0</v>
      </c>
      <c r="I8" s="113">
        <v>7</v>
      </c>
      <c r="J8" s="206">
        <v>129</v>
      </c>
      <c r="K8" s="113">
        <v>2</v>
      </c>
      <c r="L8" s="205">
        <v>2</v>
      </c>
      <c r="M8" s="204"/>
      <c r="N8" s="204"/>
      <c r="O8" s="202"/>
    </row>
    <row r="9" spans="1:15" ht="21" customHeight="1">
      <c r="A9" s="203" t="s">
        <v>250</v>
      </c>
      <c r="B9" s="204"/>
      <c r="C9" s="204"/>
      <c r="D9" s="116">
        <v>11</v>
      </c>
      <c r="E9" s="113">
        <v>20</v>
      </c>
      <c r="F9" s="113">
        <v>1</v>
      </c>
      <c r="G9" s="113">
        <v>0</v>
      </c>
      <c r="H9" s="113">
        <v>0</v>
      </c>
      <c r="I9" s="113">
        <v>1</v>
      </c>
      <c r="J9" s="206">
        <v>33</v>
      </c>
      <c r="K9" s="113">
        <v>1</v>
      </c>
      <c r="L9" s="205">
        <v>0</v>
      </c>
      <c r="M9" s="204"/>
      <c r="N9" s="204"/>
      <c r="O9" s="202"/>
    </row>
    <row r="10" spans="1:15" ht="21" customHeight="1">
      <c r="A10" s="203" t="s">
        <v>251</v>
      </c>
      <c r="B10" s="204"/>
      <c r="C10" s="204"/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206">
        <v>0</v>
      </c>
      <c r="K10" s="113">
        <v>0</v>
      </c>
      <c r="L10" s="205">
        <v>0</v>
      </c>
      <c r="M10" s="204"/>
      <c r="N10" s="204"/>
      <c r="O10" s="202"/>
    </row>
    <row r="11" spans="1:15" ht="21" customHeight="1">
      <c r="A11" s="203" t="s">
        <v>201</v>
      </c>
      <c r="B11" s="204"/>
      <c r="C11" s="204"/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206">
        <v>0</v>
      </c>
      <c r="K11" s="113">
        <v>0</v>
      </c>
      <c r="L11" s="205">
        <v>0</v>
      </c>
      <c r="M11" s="204"/>
      <c r="N11" s="204"/>
      <c r="O11" s="202"/>
    </row>
    <row r="12" spans="1:15" ht="6.6" customHeight="1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</row>
    <row r="13" spans="1:15" ht="43.5" customHeight="1">
      <c r="A13" s="964" t="s">
        <v>347</v>
      </c>
      <c r="B13" s="965"/>
      <c r="C13" s="965"/>
      <c r="D13" s="965"/>
      <c r="E13" s="965"/>
      <c r="F13" s="965"/>
      <c r="G13" s="965"/>
      <c r="H13" s="965"/>
      <c r="I13" s="965"/>
      <c r="J13" s="965"/>
      <c r="K13" s="965"/>
      <c r="L13" s="965"/>
      <c r="M13" s="965"/>
      <c r="N13" s="965"/>
      <c r="O13" s="965"/>
    </row>
    <row r="14" spans="1:15" ht="22.5" customHeight="1">
      <c r="A14" s="966" t="s">
        <v>252</v>
      </c>
      <c r="B14" s="966" t="s">
        <v>235</v>
      </c>
      <c r="C14" s="966" t="s">
        <v>244</v>
      </c>
      <c r="D14" s="966" t="s">
        <v>195</v>
      </c>
      <c r="E14" s="966" t="s">
        <v>196</v>
      </c>
      <c r="F14" s="966" t="s">
        <v>245</v>
      </c>
      <c r="G14" s="966" t="s">
        <v>198</v>
      </c>
      <c r="H14" s="966" t="s">
        <v>199</v>
      </c>
      <c r="I14" s="966" t="s">
        <v>238</v>
      </c>
      <c r="J14" s="966" t="s">
        <v>228</v>
      </c>
      <c r="K14" s="966" t="s">
        <v>4</v>
      </c>
      <c r="L14" s="966" t="s">
        <v>468</v>
      </c>
      <c r="M14" s="966" t="s">
        <v>469</v>
      </c>
      <c r="N14" s="970" t="s">
        <v>246</v>
      </c>
      <c r="O14" s="971"/>
    </row>
    <row r="15" spans="1:15" ht="59.45" customHeight="1">
      <c r="A15" s="967"/>
      <c r="B15" s="967"/>
      <c r="C15" s="967"/>
      <c r="D15" s="967"/>
      <c r="E15" s="967"/>
      <c r="F15" s="967"/>
      <c r="G15" s="967"/>
      <c r="H15" s="967"/>
      <c r="I15" s="967"/>
      <c r="J15" s="967"/>
      <c r="K15" s="967"/>
      <c r="L15" s="967"/>
      <c r="M15" s="967"/>
      <c r="N15" s="207" t="s">
        <v>239</v>
      </c>
      <c r="O15" s="207" t="s">
        <v>240</v>
      </c>
    </row>
    <row r="16" spans="1:15" ht="22.5" customHeight="1">
      <c r="A16" s="200" t="s">
        <v>4</v>
      </c>
      <c r="B16" s="109">
        <v>125</v>
      </c>
      <c r="C16" s="201">
        <v>23</v>
      </c>
      <c r="D16" s="205">
        <v>96</v>
      </c>
      <c r="E16" s="205">
        <v>6</v>
      </c>
      <c r="F16" s="205">
        <v>27</v>
      </c>
      <c r="G16" s="205">
        <v>111</v>
      </c>
      <c r="H16" s="205">
        <v>22</v>
      </c>
      <c r="I16" s="205">
        <v>54</v>
      </c>
      <c r="J16" s="205">
        <v>0</v>
      </c>
      <c r="K16" s="205">
        <v>316</v>
      </c>
      <c r="L16" s="205">
        <v>9</v>
      </c>
      <c r="M16" s="464">
        <v>7</v>
      </c>
      <c r="N16" s="109">
        <v>5</v>
      </c>
      <c r="O16" s="109">
        <v>3</v>
      </c>
    </row>
    <row r="17" spans="1:15" ht="22.5" customHeight="1">
      <c r="A17" s="203" t="s">
        <v>253</v>
      </c>
      <c r="B17" s="204"/>
      <c r="C17" s="204"/>
      <c r="D17" s="113">
        <v>2</v>
      </c>
      <c r="E17" s="113">
        <v>0</v>
      </c>
      <c r="F17" s="113">
        <v>7</v>
      </c>
      <c r="G17" s="113">
        <v>2</v>
      </c>
      <c r="H17" s="113">
        <v>0</v>
      </c>
      <c r="I17" s="113">
        <v>0</v>
      </c>
      <c r="J17" s="113">
        <v>0</v>
      </c>
      <c r="K17" s="206">
        <v>11</v>
      </c>
      <c r="L17" s="116">
        <v>1</v>
      </c>
      <c r="M17" s="464">
        <v>1</v>
      </c>
      <c r="N17" s="208"/>
      <c r="O17" s="208"/>
    </row>
    <row r="18" spans="1:15" ht="22.5" customHeight="1">
      <c r="A18" s="203" t="s">
        <v>254</v>
      </c>
      <c r="B18" s="204"/>
      <c r="C18" s="204"/>
      <c r="D18" s="113">
        <v>35</v>
      </c>
      <c r="E18" s="113">
        <v>4</v>
      </c>
      <c r="F18" s="113">
        <v>5</v>
      </c>
      <c r="G18" s="113">
        <v>11</v>
      </c>
      <c r="H18" s="113">
        <v>0</v>
      </c>
      <c r="I18" s="113">
        <v>5</v>
      </c>
      <c r="J18" s="113">
        <v>0</v>
      </c>
      <c r="K18" s="206">
        <v>60</v>
      </c>
      <c r="L18" s="116">
        <v>2</v>
      </c>
      <c r="M18" s="464">
        <v>2</v>
      </c>
      <c r="N18" s="208"/>
      <c r="O18" s="208"/>
    </row>
    <row r="19" spans="1:15" ht="22.5" customHeight="1">
      <c r="A19" s="203" t="s">
        <v>255</v>
      </c>
      <c r="B19" s="204"/>
      <c r="C19" s="204"/>
      <c r="D19" s="113">
        <v>41</v>
      </c>
      <c r="E19" s="113">
        <v>2</v>
      </c>
      <c r="F19" s="113">
        <v>15</v>
      </c>
      <c r="G19" s="113">
        <v>40</v>
      </c>
      <c r="H19" s="113">
        <v>0</v>
      </c>
      <c r="I19" s="113">
        <v>28</v>
      </c>
      <c r="J19" s="113">
        <v>0</v>
      </c>
      <c r="K19" s="206">
        <v>126</v>
      </c>
      <c r="L19" s="116">
        <v>2</v>
      </c>
      <c r="M19" s="464">
        <v>2</v>
      </c>
      <c r="N19" s="208"/>
      <c r="O19" s="208"/>
    </row>
    <row r="20" spans="1:15" ht="22.5" customHeight="1">
      <c r="A20" s="203" t="s">
        <v>256</v>
      </c>
      <c r="B20" s="204"/>
      <c r="C20" s="204"/>
      <c r="D20" s="113">
        <v>7</v>
      </c>
      <c r="E20" s="113">
        <v>0</v>
      </c>
      <c r="F20" s="113">
        <v>0</v>
      </c>
      <c r="G20" s="113">
        <v>12</v>
      </c>
      <c r="H20" s="113">
        <v>0</v>
      </c>
      <c r="I20" s="113">
        <v>8</v>
      </c>
      <c r="J20" s="113">
        <v>0</v>
      </c>
      <c r="K20" s="206">
        <v>27</v>
      </c>
      <c r="L20" s="116">
        <v>1</v>
      </c>
      <c r="M20" s="464">
        <v>1</v>
      </c>
      <c r="N20" s="208"/>
      <c r="O20" s="208"/>
    </row>
    <row r="21" spans="1:15" ht="22.5" customHeight="1">
      <c r="A21" s="203" t="s">
        <v>257</v>
      </c>
      <c r="B21" s="204"/>
      <c r="C21" s="204"/>
      <c r="D21" s="113">
        <v>11</v>
      </c>
      <c r="E21" s="113">
        <v>0</v>
      </c>
      <c r="F21" s="113">
        <v>0</v>
      </c>
      <c r="G21" s="113">
        <v>46</v>
      </c>
      <c r="H21" s="113">
        <v>22</v>
      </c>
      <c r="I21" s="113">
        <v>13</v>
      </c>
      <c r="J21" s="113">
        <v>0</v>
      </c>
      <c r="K21" s="206">
        <v>92</v>
      </c>
      <c r="L21" s="116">
        <v>3</v>
      </c>
      <c r="M21" s="464">
        <v>1</v>
      </c>
      <c r="N21" s="208"/>
      <c r="O21" s="208"/>
    </row>
    <row r="22" spans="1:15" ht="6.6" customHeight="1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</row>
    <row r="23" spans="1:15" ht="22.5">
      <c r="A23" s="964" t="s">
        <v>346</v>
      </c>
      <c r="B23" s="965"/>
      <c r="C23" s="965"/>
      <c r="D23" s="965"/>
      <c r="E23" s="965"/>
      <c r="F23" s="965"/>
      <c r="G23" s="965"/>
      <c r="H23" s="965"/>
      <c r="I23" s="965"/>
      <c r="J23" s="965"/>
      <c r="K23" s="965"/>
      <c r="L23" s="965"/>
      <c r="M23" s="965"/>
      <c r="N23" s="965"/>
      <c r="O23" s="965"/>
    </row>
    <row r="24" spans="1:15" ht="38.25" customHeight="1">
      <c r="A24" s="972" t="s">
        <v>115</v>
      </c>
      <c r="B24" s="973"/>
      <c r="C24" s="966" t="s">
        <v>195</v>
      </c>
      <c r="D24" s="966" t="s">
        <v>196</v>
      </c>
      <c r="E24" s="966" t="s">
        <v>245</v>
      </c>
      <c r="F24" s="966" t="s">
        <v>198</v>
      </c>
      <c r="G24" s="966" t="s">
        <v>199</v>
      </c>
      <c r="H24" s="966" t="s">
        <v>238</v>
      </c>
      <c r="I24" s="966" t="s">
        <v>228</v>
      </c>
      <c r="J24" s="966" t="s">
        <v>4</v>
      </c>
      <c r="K24" s="966" t="s">
        <v>468</v>
      </c>
      <c r="L24" s="966" t="s">
        <v>469</v>
      </c>
      <c r="M24" s="968" t="s">
        <v>246</v>
      </c>
      <c r="N24" s="969"/>
      <c r="O24" s="202"/>
    </row>
    <row r="25" spans="1:15" ht="42" customHeight="1">
      <c r="A25" s="974"/>
      <c r="B25" s="975"/>
      <c r="C25" s="967"/>
      <c r="D25" s="967"/>
      <c r="E25" s="967"/>
      <c r="F25" s="967"/>
      <c r="G25" s="967"/>
      <c r="H25" s="967"/>
      <c r="I25" s="967"/>
      <c r="J25" s="967"/>
      <c r="K25" s="967"/>
      <c r="L25" s="967"/>
      <c r="M25" s="209" t="s">
        <v>239</v>
      </c>
      <c r="N25" s="209" t="s">
        <v>240</v>
      </c>
      <c r="O25" s="202"/>
    </row>
    <row r="26" spans="1:15" ht="22.5" customHeight="1">
      <c r="A26" s="976" t="s">
        <v>4</v>
      </c>
      <c r="B26" s="977"/>
      <c r="C26" s="210">
        <v>171</v>
      </c>
      <c r="D26" s="210">
        <v>85</v>
      </c>
      <c r="E26" s="210">
        <v>68</v>
      </c>
      <c r="F26" s="210">
        <v>111</v>
      </c>
      <c r="G26" s="210">
        <v>22</v>
      </c>
      <c r="H26" s="210">
        <v>54</v>
      </c>
      <c r="I26" s="210">
        <v>8</v>
      </c>
      <c r="J26" s="210">
        <v>519</v>
      </c>
      <c r="K26" s="210">
        <v>14</v>
      </c>
      <c r="L26" s="465">
        <v>11</v>
      </c>
      <c r="M26" s="211">
        <v>9</v>
      </c>
      <c r="N26" s="211">
        <v>5</v>
      </c>
      <c r="O26" s="202"/>
    </row>
    <row r="27" spans="1:15" ht="22.5" customHeight="1">
      <c r="A27" s="978" t="s">
        <v>258</v>
      </c>
      <c r="B27" s="212" t="s">
        <v>259</v>
      </c>
      <c r="C27" s="116">
        <v>67</v>
      </c>
      <c r="D27" s="116">
        <v>73</v>
      </c>
      <c r="E27" s="116">
        <v>41</v>
      </c>
      <c r="F27" s="116">
        <v>0</v>
      </c>
      <c r="G27" s="116">
        <v>0</v>
      </c>
      <c r="H27" s="208"/>
      <c r="I27" s="122">
        <v>8</v>
      </c>
      <c r="J27" s="206">
        <v>189</v>
      </c>
      <c r="K27" s="113">
        <v>5</v>
      </c>
      <c r="L27" s="116">
        <v>4</v>
      </c>
      <c r="M27" s="208"/>
      <c r="N27" s="208"/>
      <c r="O27" s="202"/>
    </row>
    <row r="28" spans="1:15" ht="18.600000000000001" customHeight="1">
      <c r="A28" s="979"/>
      <c r="B28" s="212" t="s">
        <v>260</v>
      </c>
      <c r="C28" s="116">
        <v>0</v>
      </c>
      <c r="D28" s="116">
        <v>4</v>
      </c>
      <c r="E28" s="116">
        <v>21</v>
      </c>
      <c r="F28" s="116">
        <v>59</v>
      </c>
      <c r="G28" s="116">
        <v>17</v>
      </c>
      <c r="H28" s="205">
        <v>29</v>
      </c>
      <c r="I28" s="122"/>
      <c r="J28" s="206">
        <v>130</v>
      </c>
      <c r="K28" s="113">
        <v>9</v>
      </c>
      <c r="L28" s="116">
        <v>7</v>
      </c>
      <c r="M28" s="208"/>
      <c r="N28" s="208"/>
      <c r="O28" s="202"/>
    </row>
    <row r="29" spans="1:15" ht="22.5" customHeight="1">
      <c r="A29" s="978" t="s">
        <v>261</v>
      </c>
      <c r="B29" s="212" t="s">
        <v>259</v>
      </c>
      <c r="C29" s="116">
        <v>1</v>
      </c>
      <c r="D29" s="116">
        <v>2</v>
      </c>
      <c r="E29" s="116">
        <v>0</v>
      </c>
      <c r="F29" s="116">
        <v>0</v>
      </c>
      <c r="G29" s="116">
        <v>0</v>
      </c>
      <c r="H29" s="208"/>
      <c r="I29" s="122"/>
      <c r="J29" s="206">
        <v>3</v>
      </c>
      <c r="K29" s="113">
        <v>0</v>
      </c>
      <c r="L29" s="116">
        <v>0</v>
      </c>
      <c r="M29" s="208"/>
      <c r="N29" s="208"/>
      <c r="O29" s="202"/>
    </row>
    <row r="30" spans="1:15" ht="22.5" customHeight="1">
      <c r="A30" s="979"/>
      <c r="B30" s="212" t="s">
        <v>260</v>
      </c>
      <c r="C30" s="116">
        <v>0</v>
      </c>
      <c r="D30" s="116">
        <v>1</v>
      </c>
      <c r="E30" s="116">
        <v>3</v>
      </c>
      <c r="F30" s="116">
        <v>43</v>
      </c>
      <c r="G30" s="116">
        <v>4</v>
      </c>
      <c r="H30" s="205">
        <v>4</v>
      </c>
      <c r="I30" s="122"/>
      <c r="J30" s="206">
        <v>55</v>
      </c>
      <c r="K30" s="113">
        <v>0</v>
      </c>
      <c r="L30" s="116">
        <v>0</v>
      </c>
      <c r="M30" s="208"/>
      <c r="N30" s="208"/>
      <c r="O30" s="202"/>
    </row>
    <row r="31" spans="1:15" ht="22.5" customHeight="1">
      <c r="A31" s="978" t="s">
        <v>262</v>
      </c>
      <c r="B31" s="212" t="s">
        <v>259</v>
      </c>
      <c r="C31" s="116">
        <v>6</v>
      </c>
      <c r="D31" s="116">
        <v>3</v>
      </c>
      <c r="E31" s="116">
        <v>0</v>
      </c>
      <c r="F31" s="116">
        <v>0</v>
      </c>
      <c r="G31" s="116">
        <v>0</v>
      </c>
      <c r="H31" s="208"/>
      <c r="I31" s="122"/>
      <c r="J31" s="206">
        <v>9</v>
      </c>
      <c r="K31" s="113">
        <v>0</v>
      </c>
      <c r="L31" s="116">
        <v>0</v>
      </c>
      <c r="M31" s="208"/>
      <c r="N31" s="208"/>
      <c r="O31" s="202"/>
    </row>
    <row r="32" spans="1:15" ht="22.5" customHeight="1">
      <c r="A32" s="979"/>
      <c r="B32" s="212" t="s">
        <v>260</v>
      </c>
      <c r="C32" s="116">
        <v>0</v>
      </c>
      <c r="D32" s="116">
        <v>1</v>
      </c>
      <c r="E32" s="116">
        <v>3</v>
      </c>
      <c r="F32" s="116">
        <v>6</v>
      </c>
      <c r="G32" s="116">
        <v>1</v>
      </c>
      <c r="H32" s="205">
        <v>21</v>
      </c>
      <c r="I32" s="122"/>
      <c r="J32" s="206">
        <v>32</v>
      </c>
      <c r="K32" s="113">
        <v>0</v>
      </c>
      <c r="L32" s="116">
        <v>0</v>
      </c>
      <c r="M32" s="208"/>
      <c r="N32" s="208"/>
      <c r="O32" s="202"/>
    </row>
    <row r="33" spans="1:15" ht="22.5" customHeight="1">
      <c r="A33" s="978" t="s">
        <v>241</v>
      </c>
      <c r="B33" s="212" t="s">
        <v>259</v>
      </c>
      <c r="C33" s="116">
        <v>1</v>
      </c>
      <c r="D33" s="116">
        <v>1</v>
      </c>
      <c r="E33" s="116">
        <v>0</v>
      </c>
      <c r="F33" s="116">
        <v>0</v>
      </c>
      <c r="G33" s="116">
        <v>0</v>
      </c>
      <c r="H33" s="208"/>
      <c r="I33" s="122"/>
      <c r="J33" s="206">
        <v>2</v>
      </c>
      <c r="K33" s="113">
        <v>0</v>
      </c>
      <c r="L33" s="116">
        <v>0</v>
      </c>
      <c r="M33" s="208"/>
      <c r="N33" s="208"/>
      <c r="O33" s="202"/>
    </row>
    <row r="34" spans="1:15" ht="22.5" customHeight="1">
      <c r="A34" s="979"/>
      <c r="B34" s="212" t="s">
        <v>260</v>
      </c>
      <c r="C34" s="116">
        <v>96</v>
      </c>
      <c r="D34" s="116">
        <v>0</v>
      </c>
      <c r="E34" s="116">
        <v>0</v>
      </c>
      <c r="F34" s="116">
        <v>3</v>
      </c>
      <c r="G34" s="116">
        <v>0</v>
      </c>
      <c r="H34" s="205">
        <v>0</v>
      </c>
      <c r="I34" s="122"/>
      <c r="J34" s="206">
        <v>99</v>
      </c>
      <c r="K34" s="113">
        <v>0</v>
      </c>
      <c r="L34" s="116">
        <v>0</v>
      </c>
      <c r="M34" s="208"/>
      <c r="N34" s="208"/>
      <c r="O34" s="202"/>
    </row>
    <row r="35" spans="1:15" ht="13.5" customHeight="1" thickBot="1">
      <c r="A35" s="132"/>
    </row>
    <row r="36" spans="1:15" ht="18.75" thickBot="1">
      <c r="A36" s="956" t="s">
        <v>115</v>
      </c>
      <c r="B36" s="957"/>
      <c r="C36" s="957"/>
      <c r="D36" s="957"/>
      <c r="E36" s="957"/>
      <c r="F36" s="957"/>
      <c r="G36" s="957"/>
      <c r="H36" s="123" t="s">
        <v>116</v>
      </c>
      <c r="I36" s="54"/>
    </row>
    <row r="37" spans="1:15">
      <c r="A37" s="958" t="s">
        <v>385</v>
      </c>
      <c r="B37" s="959"/>
      <c r="C37" s="959"/>
      <c r="D37" s="959"/>
      <c r="E37" s="959"/>
      <c r="F37" s="959"/>
      <c r="G37" s="959"/>
      <c r="H37" s="124" t="str">
        <f>IF(C$27+C$29+C$31+C$33-D$5=0,"بلی","خیر")</f>
        <v>بلی</v>
      </c>
      <c r="I37" s="54"/>
    </row>
    <row r="38" spans="1:15">
      <c r="A38" s="954" t="s">
        <v>386</v>
      </c>
      <c r="B38" s="955"/>
      <c r="C38" s="955"/>
      <c r="D38" s="955"/>
      <c r="E38" s="955"/>
      <c r="F38" s="955"/>
      <c r="G38" s="955"/>
      <c r="H38" s="124" t="str">
        <f>IF(D27+D29+D31+D33-E5=0,"بلی","خیر")</f>
        <v>بلی</v>
      </c>
      <c r="I38" s="54"/>
    </row>
    <row r="39" spans="1:15">
      <c r="A39" s="954" t="s">
        <v>387</v>
      </c>
      <c r="B39" s="955"/>
      <c r="C39" s="955"/>
      <c r="D39" s="955"/>
      <c r="E39" s="955"/>
      <c r="F39" s="955"/>
      <c r="G39" s="955"/>
      <c r="H39" s="124" t="str">
        <f>IF(E27+E29+E31+E33-F5=0,"بلی","خیر")</f>
        <v>بلی</v>
      </c>
      <c r="I39" s="54"/>
    </row>
    <row r="40" spans="1:15">
      <c r="A40" s="954" t="s">
        <v>388</v>
      </c>
      <c r="B40" s="955"/>
      <c r="C40" s="955"/>
      <c r="D40" s="955"/>
      <c r="E40" s="955"/>
      <c r="F40" s="955"/>
      <c r="G40" s="955"/>
      <c r="H40" s="124" t="str">
        <f>IF(F27+F29+F31+F33-G5=0,"بلی","خیر")</f>
        <v>بلی</v>
      </c>
      <c r="I40" s="54"/>
    </row>
    <row r="41" spans="1:15">
      <c r="A41" s="954" t="s">
        <v>389</v>
      </c>
      <c r="B41" s="955"/>
      <c r="C41" s="955"/>
      <c r="D41" s="955"/>
      <c r="E41" s="955"/>
      <c r="F41" s="955"/>
      <c r="G41" s="955"/>
      <c r="H41" s="124" t="str">
        <f>IF(G27+G29+G31+G33-H5=0,"بلی","خیر")</f>
        <v>بلی</v>
      </c>
      <c r="I41" s="54"/>
    </row>
    <row r="42" spans="1:15" ht="18.75" thickBot="1">
      <c r="A42" s="960" t="s">
        <v>390</v>
      </c>
      <c r="B42" s="961"/>
      <c r="C42" s="961"/>
      <c r="D42" s="961"/>
      <c r="E42" s="961"/>
      <c r="F42" s="961"/>
      <c r="G42" s="961"/>
      <c r="H42" s="125" t="str">
        <f>IF(I27+I29+I31+I33-I5=0,"بلی","خیر")</f>
        <v>بلی</v>
      </c>
      <c r="I42" s="54"/>
    </row>
    <row r="43" spans="1:15" ht="7.9" customHeight="1" thickBot="1">
      <c r="A43" s="130"/>
      <c r="B43" s="130"/>
      <c r="C43" s="130"/>
      <c r="D43" s="130"/>
      <c r="E43" s="130"/>
      <c r="F43" s="130"/>
      <c r="G43" s="130"/>
      <c r="H43" s="130"/>
      <c r="I43" s="54"/>
    </row>
    <row r="44" spans="1:15" ht="18.75" thickBot="1">
      <c r="A44" s="956" t="s">
        <v>115</v>
      </c>
      <c r="B44" s="957"/>
      <c r="C44" s="957"/>
      <c r="D44" s="957"/>
      <c r="E44" s="957"/>
      <c r="F44" s="957"/>
      <c r="G44" s="957"/>
      <c r="H44" s="126" t="s">
        <v>116</v>
      </c>
      <c r="I44" s="54"/>
    </row>
    <row r="45" spans="1:15">
      <c r="A45" s="958" t="s">
        <v>391</v>
      </c>
      <c r="B45" s="959"/>
      <c r="C45" s="959"/>
      <c r="D45" s="959"/>
      <c r="E45" s="959"/>
      <c r="F45" s="959"/>
      <c r="G45" s="959"/>
      <c r="H45" s="127" t="str">
        <f>IF(C28+C30+C32+C34-D16=0,"بلی","خیر")</f>
        <v>بلی</v>
      </c>
      <c r="I45" s="54"/>
    </row>
    <row r="46" spans="1:15">
      <c r="A46" s="954" t="s">
        <v>392</v>
      </c>
      <c r="B46" s="955"/>
      <c r="C46" s="955"/>
      <c r="D46" s="955"/>
      <c r="E46" s="955"/>
      <c r="F46" s="955"/>
      <c r="G46" s="955"/>
      <c r="H46" s="127" t="str">
        <f>IF(D28+D30+D32+D34-E16=0,"بلی","خیر")</f>
        <v>بلی</v>
      </c>
      <c r="I46" s="54"/>
    </row>
    <row r="47" spans="1:15">
      <c r="A47" s="954" t="s">
        <v>393</v>
      </c>
      <c r="B47" s="955"/>
      <c r="C47" s="955"/>
      <c r="D47" s="955"/>
      <c r="E47" s="955"/>
      <c r="F47" s="955"/>
      <c r="G47" s="955"/>
      <c r="H47" s="127" t="str">
        <f>IF(E28+E30+E32+E34-F16=0,"بلی","خیر")</f>
        <v>بلی</v>
      </c>
      <c r="I47" s="54"/>
    </row>
    <row r="48" spans="1:15">
      <c r="A48" s="954" t="s">
        <v>394</v>
      </c>
      <c r="B48" s="955"/>
      <c r="C48" s="955"/>
      <c r="D48" s="955"/>
      <c r="E48" s="955"/>
      <c r="F48" s="955"/>
      <c r="G48" s="955"/>
      <c r="H48" s="127" t="str">
        <f>IF(F28+F30+F32+F34-G16=0,"بلی","خیر")</f>
        <v>بلی</v>
      </c>
      <c r="I48" s="54"/>
    </row>
    <row r="49" spans="1:9">
      <c r="A49" s="954" t="s">
        <v>395</v>
      </c>
      <c r="B49" s="955"/>
      <c r="C49" s="955"/>
      <c r="D49" s="955"/>
      <c r="E49" s="955"/>
      <c r="F49" s="955"/>
      <c r="G49" s="955"/>
      <c r="H49" s="127" t="str">
        <f>IF(G28+G30+G32+G34-H16=0,"بلی","خیر")</f>
        <v>بلی</v>
      </c>
      <c r="I49" s="54"/>
    </row>
    <row r="50" spans="1:9">
      <c r="A50" s="954" t="s">
        <v>396</v>
      </c>
      <c r="B50" s="955"/>
      <c r="C50" s="955"/>
      <c r="D50" s="955"/>
      <c r="E50" s="955"/>
      <c r="F50" s="955"/>
      <c r="G50" s="955"/>
      <c r="H50" s="127" t="str">
        <f>IF(H28+H30+H32+H34-I16=0,"بلی","خیر")</f>
        <v>بلی</v>
      </c>
      <c r="I50" s="54"/>
    </row>
    <row r="51" spans="1:9" ht="18.75" thickBot="1">
      <c r="A51" s="960" t="s">
        <v>397</v>
      </c>
      <c r="B51" s="961"/>
      <c r="C51" s="961"/>
      <c r="D51" s="961"/>
      <c r="E51" s="961"/>
      <c r="F51" s="961"/>
      <c r="G51" s="961"/>
      <c r="H51" s="128" t="str">
        <f>IF(I28+I30+I32+I34-J16=0,"بلی","خیر")</f>
        <v>بلی</v>
      </c>
      <c r="I51" s="54"/>
    </row>
    <row r="52" spans="1:9" ht="18.75" thickBot="1">
      <c r="A52" s="130"/>
      <c r="B52" s="130"/>
      <c r="C52" s="130"/>
      <c r="D52" s="130"/>
      <c r="E52" s="130"/>
      <c r="F52" s="130"/>
      <c r="G52" s="130"/>
      <c r="H52" s="130"/>
    </row>
    <row r="53" spans="1:9" ht="18.75" thickBot="1">
      <c r="A53" s="962" t="s">
        <v>115</v>
      </c>
      <c r="B53" s="963"/>
      <c r="C53" s="963"/>
      <c r="D53" s="963"/>
      <c r="E53" s="963"/>
      <c r="F53" s="963"/>
      <c r="G53" s="963"/>
      <c r="H53" s="126" t="s">
        <v>116</v>
      </c>
      <c r="I53" s="54"/>
    </row>
    <row r="54" spans="1:9">
      <c r="A54" s="958" t="s">
        <v>398</v>
      </c>
      <c r="B54" s="959"/>
      <c r="C54" s="959"/>
      <c r="D54" s="959"/>
      <c r="E54" s="959"/>
      <c r="F54" s="959"/>
      <c r="G54" s="959"/>
      <c r="H54" s="127" t="str">
        <f>IF(M26-N16-M5=0,"بلی","خیر")</f>
        <v>بلی</v>
      </c>
      <c r="I54" s="54"/>
    </row>
    <row r="55" spans="1:9" ht="18.75" thickBot="1">
      <c r="A55" s="960" t="s">
        <v>399</v>
      </c>
      <c r="B55" s="961"/>
      <c r="C55" s="961"/>
      <c r="D55" s="961"/>
      <c r="E55" s="961"/>
      <c r="F55" s="961"/>
      <c r="G55" s="961"/>
      <c r="H55" s="129" t="str">
        <f>IF(N26-O16-N5=0,"بلی","خیر")</f>
        <v>بلی</v>
      </c>
      <c r="I55" s="54"/>
    </row>
  </sheetData>
  <sheetProtection formatCells="0" formatColumns="0" formatRows="0" insertColumns="0" insertRows="0"/>
  <mergeCells count="65">
    <mergeCell ref="A50:G50"/>
    <mergeCell ref="A51:G51"/>
    <mergeCell ref="A53:G53"/>
    <mergeCell ref="A54:G54"/>
    <mergeCell ref="A55:G55"/>
    <mergeCell ref="A49:G49"/>
    <mergeCell ref="A37:G37"/>
    <mergeCell ref="A38:G38"/>
    <mergeCell ref="A39:G39"/>
    <mergeCell ref="A40:G40"/>
    <mergeCell ref="A41:G41"/>
    <mergeCell ref="A42:G42"/>
    <mergeCell ref="A44:G44"/>
    <mergeCell ref="A45:G45"/>
    <mergeCell ref="A46:G46"/>
    <mergeCell ref="A47:G47"/>
    <mergeCell ref="A48:G48"/>
    <mergeCell ref="A36:G36"/>
    <mergeCell ref="H24:H25"/>
    <mergeCell ref="I24:I25"/>
    <mergeCell ref="J24:J25"/>
    <mergeCell ref="K24:K25"/>
    <mergeCell ref="A26:B26"/>
    <mergeCell ref="A27:A28"/>
    <mergeCell ref="A29:A30"/>
    <mergeCell ref="A31:A32"/>
    <mergeCell ref="A33:A34"/>
    <mergeCell ref="L24:L25"/>
    <mergeCell ref="M24:N24"/>
    <mergeCell ref="L14:L15"/>
    <mergeCell ref="M14:M15"/>
    <mergeCell ref="N14:O14"/>
    <mergeCell ref="A23:O23"/>
    <mergeCell ref="A24:B25"/>
    <mergeCell ref="C24:C25"/>
    <mergeCell ref="D24:D25"/>
    <mergeCell ref="E24:E25"/>
    <mergeCell ref="F24:F25"/>
    <mergeCell ref="G24:G25"/>
    <mergeCell ref="F14:F15"/>
    <mergeCell ref="G14:G15"/>
    <mergeCell ref="H14:H15"/>
    <mergeCell ref="I14:I15"/>
    <mergeCell ref="A13:O13"/>
    <mergeCell ref="A14:A15"/>
    <mergeCell ref="B14:B15"/>
    <mergeCell ref="C14:C15"/>
    <mergeCell ref="D14:D15"/>
    <mergeCell ref="E14:E15"/>
    <mergeCell ref="J14:J15"/>
    <mergeCell ref="K14:K15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N3"/>
    <mergeCell ref="J3:J4"/>
    <mergeCell ref="K3:K4"/>
    <mergeCell ref="L3:L4"/>
  </mergeCells>
  <conditionalFormatting sqref="C26:J26 L26">
    <cfRule type="expression" dxfId="19" priority="38">
      <formula>$C$26=($C$5+$C$16)</formula>
    </cfRule>
  </conditionalFormatting>
  <conditionalFormatting sqref="C26:J26 L26">
    <cfRule type="expression" dxfId="18" priority="37">
      <formula>$C$26&lt;&gt;($D$16+$D$5)</formula>
    </cfRule>
  </conditionalFormatting>
  <conditionalFormatting sqref="H37">
    <cfRule type="expression" dxfId="17" priority="30">
      <formula>$H$37="خیر"</formula>
    </cfRule>
  </conditionalFormatting>
  <conditionalFormatting sqref="H38">
    <cfRule type="expression" dxfId="16" priority="29">
      <formula>$H$38="خیر"</formula>
    </cfRule>
  </conditionalFormatting>
  <conditionalFormatting sqref="H39">
    <cfRule type="expression" dxfId="15" priority="28">
      <formula>$H$39="خیر"</formula>
    </cfRule>
  </conditionalFormatting>
  <conditionalFormatting sqref="H40">
    <cfRule type="expression" dxfId="14" priority="27">
      <formula>$H$40="خیر"</formula>
    </cfRule>
  </conditionalFormatting>
  <conditionalFormatting sqref="H41">
    <cfRule type="expression" dxfId="13" priority="26">
      <formula>$H$41="خیر"</formula>
    </cfRule>
  </conditionalFormatting>
  <conditionalFormatting sqref="H42">
    <cfRule type="expression" dxfId="12" priority="25">
      <formula>$H$42="خیر"</formula>
    </cfRule>
  </conditionalFormatting>
  <conditionalFormatting sqref="H45">
    <cfRule type="expression" dxfId="11" priority="24">
      <formula>$H$45="خیر"</formula>
    </cfRule>
  </conditionalFormatting>
  <conditionalFormatting sqref="H46">
    <cfRule type="expression" dxfId="10" priority="23">
      <formula>$H$46="خیر"</formula>
    </cfRule>
  </conditionalFormatting>
  <conditionalFormatting sqref="H47">
    <cfRule type="expression" dxfId="9" priority="22">
      <formula>$H$47="خیر"</formula>
    </cfRule>
  </conditionalFormatting>
  <conditionalFormatting sqref="H48">
    <cfRule type="expression" dxfId="8" priority="21">
      <formula>$H$48="خیر"</formula>
    </cfRule>
  </conditionalFormatting>
  <conditionalFormatting sqref="H49">
    <cfRule type="expression" dxfId="7" priority="20">
      <formula>$H$49="خیر"</formula>
    </cfRule>
  </conditionalFormatting>
  <conditionalFormatting sqref="H50">
    <cfRule type="expression" dxfId="6" priority="19">
      <formula>$H$50="خیر"</formula>
    </cfRule>
  </conditionalFormatting>
  <conditionalFormatting sqref="H51">
    <cfRule type="expression" dxfId="5" priority="18">
      <formula>$H$51="خیر"</formula>
    </cfRule>
  </conditionalFormatting>
  <conditionalFormatting sqref="H54">
    <cfRule type="expression" dxfId="4" priority="17">
      <formula>$H$54="خیر"</formula>
    </cfRule>
  </conditionalFormatting>
  <conditionalFormatting sqref="H55">
    <cfRule type="expression" dxfId="3" priority="16">
      <formula>$H$55="خیر"</formula>
    </cfRule>
  </conditionalFormatting>
  <conditionalFormatting sqref="D5:L5">
    <cfRule type="expression" dxfId="2" priority="15">
      <formula>$D$5&lt;&gt;$C$27+$C$29+$C$31+$C$33</formula>
    </cfRule>
  </conditionalFormatting>
  <conditionalFormatting sqref="K26">
    <cfRule type="expression" dxfId="1" priority="2">
      <formula>$C$26=($C$5+$C$16)</formula>
    </cfRule>
  </conditionalFormatting>
  <conditionalFormatting sqref="K26">
    <cfRule type="expression" dxfId="0" priority="1">
      <formula>$C$26&lt;&gt;($D$16+$D$5)</formula>
    </cfRule>
  </conditionalFormatting>
  <dataValidations disablePrompts="1" xWindow="181" yWindow="320" count="1">
    <dataValidation operator="equal" allowBlank="1" showInputMessage="1" showErrorMessage="1" errorTitle="خطا" promptTitle="توجه" prompt="مبلغ درج شده باید با حاصل جمع گروه استخدامی مورد نظر (جدول 1-9 و 2-9 ) برابر باشد." sqref="C26:L26"/>
  </dataValidations>
  <pageMargins left="0.43307086614173229" right="0.78740157480314965" top="0.74803149606299213" bottom="0.78740157480314965" header="0.47244094488188981" footer="0.35433070866141736"/>
  <pageSetup paperSize="9" scale="59" orientation="landscape" r:id="rId1"/>
  <headerFooter>
    <oddHeader xml:space="preserve">&amp;C&amp;"B Nazanin,Bold"&amp;16بودجه تفصیلی دانشگاه علوم پزشکی و خدمات بهداشتی درمانی یاسوج سال 1400&amp;R&amp;"B Yekan,Regular"15
</oddHeader>
    <oddFooter>&amp;L&amp;"B Nazanin,Bold"&amp;12رییس مرکز بودجه و پایش عملکرد : دکتر سید جواد طباییان&amp;C&amp;"B Nazanin,Bold"&amp;14معاون توسعه :دکتر امین اله بابویی&amp;R&amp;"B Nazanin,Bold"&amp;12رییس :دکتر سعید جاودان سیرت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rightToLeft="1" view="pageLayout" topLeftCell="B49" zoomScaleNormal="100" zoomScaleSheetLayoutView="80" workbookViewId="0">
      <selection activeCell="H56" sqref="H56"/>
    </sheetView>
  </sheetViews>
  <sheetFormatPr defaultColWidth="9" defaultRowHeight="19.5"/>
  <cols>
    <col min="1" max="1" width="21.42578125" style="142" bestFit="1" customWidth="1"/>
    <col min="2" max="2" width="18.28515625" style="142" customWidth="1"/>
    <col min="3" max="3" width="9.5703125" style="142" customWidth="1"/>
    <col min="4" max="4" width="9.5703125" style="142" bestFit="1" customWidth="1"/>
    <col min="5" max="5" width="12" style="142" customWidth="1"/>
    <col min="6" max="6" width="13.140625" style="142" customWidth="1"/>
    <col min="7" max="7" width="12.140625" style="142" customWidth="1"/>
    <col min="8" max="8" width="11.85546875" style="142" customWidth="1"/>
    <col min="9" max="9" width="11.42578125" style="142" customWidth="1"/>
    <col min="10" max="10" width="9.42578125" style="142" bestFit="1" customWidth="1"/>
    <col min="11" max="11" width="11.42578125" style="142" customWidth="1"/>
    <col min="12" max="16384" width="9" style="142"/>
  </cols>
  <sheetData>
    <row r="1" spans="1:11" ht="24">
      <c r="A1" s="982" t="s">
        <v>492</v>
      </c>
      <c r="B1" s="983"/>
      <c r="C1" s="983"/>
      <c r="D1" s="983"/>
      <c r="E1" s="983"/>
      <c r="F1" s="983"/>
      <c r="G1" s="983"/>
      <c r="H1" s="983"/>
      <c r="I1" s="983"/>
      <c r="J1" s="983"/>
      <c r="K1" s="983"/>
    </row>
    <row r="2" spans="1:11" ht="78">
      <c r="A2" s="133" t="s">
        <v>263</v>
      </c>
      <c r="B2" s="133" t="s">
        <v>264</v>
      </c>
      <c r="C2" s="133" t="s">
        <v>265</v>
      </c>
      <c r="D2" s="133" t="s">
        <v>266</v>
      </c>
      <c r="E2" s="133" t="s">
        <v>267</v>
      </c>
      <c r="F2" s="133" t="s">
        <v>268</v>
      </c>
      <c r="G2" s="133" t="s">
        <v>269</v>
      </c>
      <c r="H2" s="133" t="s">
        <v>270</v>
      </c>
      <c r="I2" s="133" t="s">
        <v>271</v>
      </c>
      <c r="J2" s="133" t="s">
        <v>272</v>
      </c>
      <c r="K2" s="133" t="s">
        <v>4</v>
      </c>
    </row>
    <row r="3" spans="1:11" ht="18" customHeight="1">
      <c r="A3" s="984" t="s">
        <v>273</v>
      </c>
      <c r="B3" s="134" t="s">
        <v>274</v>
      </c>
      <c r="C3" s="461"/>
      <c r="D3" s="461">
        <v>59</v>
      </c>
      <c r="E3" s="461">
        <v>39</v>
      </c>
      <c r="F3" s="461">
        <v>878</v>
      </c>
      <c r="G3" s="461"/>
      <c r="H3" s="461"/>
      <c r="I3" s="461">
        <v>80</v>
      </c>
      <c r="J3" s="461"/>
      <c r="K3" s="136">
        <v>1255</v>
      </c>
    </row>
    <row r="4" spans="1:11" ht="18" customHeight="1">
      <c r="A4" s="985"/>
      <c r="B4" s="134" t="s">
        <v>275</v>
      </c>
      <c r="C4" s="461"/>
      <c r="D4" s="461"/>
      <c r="E4" s="461"/>
      <c r="F4" s="461">
        <v>169</v>
      </c>
      <c r="G4" s="461"/>
      <c r="H4" s="461"/>
      <c r="I4" s="461"/>
      <c r="J4" s="461"/>
      <c r="K4" s="136">
        <v>156</v>
      </c>
    </row>
    <row r="5" spans="1:11" ht="18" customHeight="1">
      <c r="A5" s="985"/>
      <c r="B5" s="134" t="s">
        <v>276</v>
      </c>
      <c r="C5" s="461"/>
      <c r="D5" s="461"/>
      <c r="E5" s="461"/>
      <c r="F5" s="461"/>
      <c r="G5" s="461"/>
      <c r="H5" s="461"/>
      <c r="I5" s="461"/>
      <c r="J5" s="461"/>
      <c r="K5" s="136">
        <v>420</v>
      </c>
    </row>
    <row r="6" spans="1:11" ht="18" customHeight="1">
      <c r="A6" s="985"/>
      <c r="B6" s="134" t="s">
        <v>277</v>
      </c>
      <c r="C6" s="461"/>
      <c r="D6" s="461">
        <v>396</v>
      </c>
      <c r="E6" s="461">
        <v>0</v>
      </c>
      <c r="F6" s="461"/>
      <c r="G6" s="461"/>
      <c r="H6" s="461"/>
      <c r="I6" s="461"/>
      <c r="J6" s="461"/>
      <c r="K6" s="136">
        <v>413</v>
      </c>
    </row>
    <row r="7" spans="1:11" ht="18" customHeight="1">
      <c r="A7" s="985"/>
      <c r="B7" s="134" t="s">
        <v>278</v>
      </c>
      <c r="C7" s="461"/>
      <c r="D7" s="461">
        <v>231</v>
      </c>
      <c r="E7" s="461">
        <v>94</v>
      </c>
      <c r="F7" s="461"/>
      <c r="G7" s="461"/>
      <c r="H7" s="461"/>
      <c r="I7" s="461"/>
      <c r="J7" s="461"/>
      <c r="K7" s="136">
        <v>332</v>
      </c>
    </row>
    <row r="8" spans="1:11" ht="18" customHeight="1">
      <c r="A8" s="985"/>
      <c r="B8" s="134" t="s">
        <v>201</v>
      </c>
      <c r="C8" s="461"/>
      <c r="D8" s="461">
        <v>345</v>
      </c>
      <c r="E8" s="461">
        <v>41</v>
      </c>
      <c r="F8" s="461"/>
      <c r="G8" s="461"/>
      <c r="H8" s="461"/>
      <c r="I8" s="461"/>
      <c r="J8" s="461"/>
      <c r="K8" s="136">
        <v>0</v>
      </c>
    </row>
    <row r="9" spans="1:11" ht="18" customHeight="1">
      <c r="A9" s="986"/>
      <c r="B9" s="137" t="s">
        <v>279</v>
      </c>
      <c r="C9" s="138">
        <v>0</v>
      </c>
      <c r="D9" s="138">
        <v>1031</v>
      </c>
      <c r="E9" s="138">
        <v>174</v>
      </c>
      <c r="F9" s="138">
        <v>1047</v>
      </c>
      <c r="G9" s="138">
        <v>0</v>
      </c>
      <c r="H9" s="138">
        <v>0</v>
      </c>
      <c r="I9" s="138">
        <v>80</v>
      </c>
      <c r="J9" s="138">
        <v>0</v>
      </c>
      <c r="K9" s="136">
        <f>J9+I9+H9+G9+F9+E9+D9+C9</f>
        <v>2332</v>
      </c>
    </row>
    <row r="10" spans="1:11" ht="18" customHeight="1">
      <c r="A10" s="984" t="s">
        <v>280</v>
      </c>
      <c r="B10" s="134" t="s">
        <v>274</v>
      </c>
      <c r="C10" s="461"/>
      <c r="D10" s="461"/>
      <c r="E10" s="461"/>
      <c r="F10" s="461"/>
      <c r="G10" s="461"/>
      <c r="H10" s="461"/>
      <c r="I10" s="461"/>
      <c r="J10" s="461"/>
      <c r="K10" s="136">
        <v>0</v>
      </c>
    </row>
    <row r="11" spans="1:11" ht="18" customHeight="1">
      <c r="A11" s="985"/>
      <c r="B11" s="134" t="s">
        <v>275</v>
      </c>
      <c r="C11" s="461"/>
      <c r="D11" s="461"/>
      <c r="E11" s="461"/>
      <c r="F11" s="461"/>
      <c r="G11" s="461"/>
      <c r="H11" s="461"/>
      <c r="I11" s="461"/>
      <c r="J11" s="461"/>
      <c r="K11" s="136">
        <v>0</v>
      </c>
    </row>
    <row r="12" spans="1:11" ht="18" customHeight="1">
      <c r="A12" s="985"/>
      <c r="B12" s="134" t="s">
        <v>276</v>
      </c>
      <c r="C12" s="461"/>
      <c r="D12" s="461"/>
      <c r="E12" s="461"/>
      <c r="F12" s="461"/>
      <c r="G12" s="461"/>
      <c r="H12" s="461"/>
      <c r="I12" s="461"/>
      <c r="J12" s="461"/>
      <c r="K12" s="136">
        <v>0</v>
      </c>
    </row>
    <row r="13" spans="1:11" ht="18" customHeight="1">
      <c r="A13" s="985"/>
      <c r="B13" s="134" t="s">
        <v>277</v>
      </c>
      <c r="C13" s="461"/>
      <c r="D13" s="461"/>
      <c r="E13" s="461"/>
      <c r="F13" s="461"/>
      <c r="G13" s="461"/>
      <c r="H13" s="461"/>
      <c r="I13" s="461"/>
      <c r="J13" s="461"/>
      <c r="K13" s="136">
        <v>0</v>
      </c>
    </row>
    <row r="14" spans="1:11" ht="18" customHeight="1">
      <c r="A14" s="985"/>
      <c r="B14" s="134" t="s">
        <v>278</v>
      </c>
      <c r="C14" s="461"/>
      <c r="D14" s="461"/>
      <c r="E14" s="461"/>
      <c r="F14" s="461"/>
      <c r="G14" s="461"/>
      <c r="H14" s="461"/>
      <c r="I14" s="461"/>
      <c r="J14" s="461"/>
      <c r="K14" s="136">
        <v>0</v>
      </c>
    </row>
    <row r="15" spans="1:11" ht="18" customHeight="1">
      <c r="A15" s="985"/>
      <c r="B15" s="134" t="s">
        <v>201</v>
      </c>
      <c r="C15" s="461"/>
      <c r="D15" s="461"/>
      <c r="E15" s="461"/>
      <c r="F15" s="461"/>
      <c r="G15" s="461"/>
      <c r="H15" s="461"/>
      <c r="I15" s="461"/>
      <c r="J15" s="461"/>
      <c r="K15" s="136">
        <v>0</v>
      </c>
    </row>
    <row r="16" spans="1:11" ht="18" customHeight="1">
      <c r="A16" s="986"/>
      <c r="B16" s="137" t="s">
        <v>281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6">
        <v>0</v>
      </c>
    </row>
    <row r="17" spans="1:11" ht="18" customHeight="1">
      <c r="A17" s="984" t="s">
        <v>282</v>
      </c>
      <c r="B17" s="134" t="s">
        <v>274</v>
      </c>
      <c r="C17" s="461"/>
      <c r="D17" s="461"/>
      <c r="E17" s="461">
        <v>0</v>
      </c>
      <c r="F17" s="461">
        <v>14</v>
      </c>
      <c r="G17" s="461"/>
      <c r="H17" s="461"/>
      <c r="I17" s="461"/>
      <c r="J17" s="461"/>
      <c r="K17" s="136">
        <v>6</v>
      </c>
    </row>
    <row r="18" spans="1:11" ht="18" customHeight="1">
      <c r="A18" s="985"/>
      <c r="B18" s="134" t="s">
        <v>275</v>
      </c>
      <c r="C18" s="461"/>
      <c r="D18" s="461"/>
      <c r="E18" s="461"/>
      <c r="F18" s="461">
        <v>7</v>
      </c>
      <c r="G18" s="461"/>
      <c r="H18" s="461"/>
      <c r="I18" s="461"/>
      <c r="J18" s="461"/>
      <c r="K18" s="136">
        <v>7</v>
      </c>
    </row>
    <row r="19" spans="1:11" ht="18" customHeight="1">
      <c r="A19" s="985"/>
      <c r="B19" s="134" t="s">
        <v>276</v>
      </c>
      <c r="C19" s="461"/>
      <c r="D19" s="461"/>
      <c r="E19" s="461"/>
      <c r="F19" s="461"/>
      <c r="G19" s="461"/>
      <c r="H19" s="461"/>
      <c r="I19" s="461"/>
      <c r="J19" s="461"/>
      <c r="K19" s="136">
        <v>0</v>
      </c>
    </row>
    <row r="20" spans="1:11" ht="18" customHeight="1">
      <c r="A20" s="985"/>
      <c r="B20" s="134" t="s">
        <v>277</v>
      </c>
      <c r="C20" s="461"/>
      <c r="D20" s="461"/>
      <c r="E20" s="461">
        <v>0</v>
      </c>
      <c r="F20" s="461"/>
      <c r="G20" s="461"/>
      <c r="H20" s="461"/>
      <c r="I20" s="461"/>
      <c r="J20" s="461"/>
      <c r="K20" s="136">
        <v>0</v>
      </c>
    </row>
    <row r="21" spans="1:11" ht="18" customHeight="1">
      <c r="A21" s="985"/>
      <c r="B21" s="134" t="s">
        <v>278</v>
      </c>
      <c r="C21" s="461"/>
      <c r="D21" s="461"/>
      <c r="E21" s="461"/>
      <c r="F21" s="461"/>
      <c r="G21" s="461"/>
      <c r="H21" s="461"/>
      <c r="I21" s="461"/>
      <c r="J21" s="461"/>
      <c r="K21" s="136">
        <v>0</v>
      </c>
    </row>
    <row r="22" spans="1:11" ht="18" customHeight="1">
      <c r="A22" s="985"/>
      <c r="B22" s="134" t="s">
        <v>201</v>
      </c>
      <c r="C22" s="461"/>
      <c r="D22" s="461"/>
      <c r="E22" s="461">
        <v>0</v>
      </c>
      <c r="F22" s="461"/>
      <c r="G22" s="461"/>
      <c r="H22" s="461"/>
      <c r="I22" s="461"/>
      <c r="J22" s="461"/>
      <c r="K22" s="136">
        <v>0</v>
      </c>
    </row>
    <row r="23" spans="1:11" ht="18" customHeight="1">
      <c r="A23" s="986"/>
      <c r="B23" s="137" t="s">
        <v>283</v>
      </c>
      <c r="C23" s="138"/>
      <c r="D23" s="138"/>
      <c r="E23" s="138"/>
      <c r="F23" s="138"/>
      <c r="G23" s="138"/>
      <c r="H23" s="138"/>
      <c r="I23" s="138"/>
      <c r="J23" s="138"/>
      <c r="K23" s="136">
        <v>0</v>
      </c>
    </row>
    <row r="24" spans="1:11" ht="18" customHeight="1">
      <c r="A24" s="137" t="s">
        <v>4</v>
      </c>
      <c r="B24" s="137" t="s">
        <v>284</v>
      </c>
      <c r="C24" s="138">
        <v>0</v>
      </c>
      <c r="D24" s="138">
        <v>1176</v>
      </c>
      <c r="E24" s="138">
        <v>151</v>
      </c>
      <c r="F24" s="138">
        <v>1172</v>
      </c>
      <c r="G24" s="138">
        <v>0</v>
      </c>
      <c r="H24" s="138">
        <v>0</v>
      </c>
      <c r="I24" s="138">
        <v>83</v>
      </c>
      <c r="J24" s="138">
        <v>0</v>
      </c>
      <c r="K24" s="136">
        <f>K23+K16+K9</f>
        <v>2332</v>
      </c>
    </row>
    <row r="25" spans="1:11" ht="18" customHeight="1">
      <c r="A25" s="145"/>
    </row>
    <row r="26" spans="1:11" ht="38.25" customHeight="1">
      <c r="A26" s="987" t="s">
        <v>500</v>
      </c>
      <c r="B26" s="987"/>
      <c r="C26" s="987"/>
      <c r="D26" s="987"/>
      <c r="E26" s="987"/>
      <c r="F26" s="987"/>
      <c r="G26" s="987"/>
      <c r="H26" s="146"/>
      <c r="I26" s="146"/>
      <c r="J26" s="146"/>
      <c r="K26" s="146"/>
    </row>
    <row r="27" spans="1:11" ht="18" customHeight="1">
      <c r="A27" s="984" t="s">
        <v>285</v>
      </c>
      <c r="B27" s="984" t="s">
        <v>286</v>
      </c>
      <c r="C27" s="988" t="s">
        <v>287</v>
      </c>
      <c r="D27" s="990" t="s">
        <v>288</v>
      </c>
      <c r="E27" s="991"/>
      <c r="F27" s="992"/>
      <c r="G27" s="988" t="s">
        <v>289</v>
      </c>
      <c r="H27" s="146"/>
      <c r="I27" s="146"/>
      <c r="J27" s="146"/>
      <c r="K27" s="146"/>
    </row>
    <row r="28" spans="1:11" ht="18" customHeight="1">
      <c r="A28" s="986"/>
      <c r="B28" s="986"/>
      <c r="C28" s="989"/>
      <c r="D28" s="139" t="s">
        <v>290</v>
      </c>
      <c r="E28" s="139" t="s">
        <v>291</v>
      </c>
      <c r="F28" s="139" t="s">
        <v>4</v>
      </c>
      <c r="G28" s="989"/>
      <c r="H28" s="146"/>
      <c r="I28" s="146"/>
      <c r="J28" s="146"/>
      <c r="K28" s="146"/>
    </row>
    <row r="29" spans="1:11" ht="18" customHeight="1">
      <c r="A29" s="148">
        <v>3</v>
      </c>
      <c r="B29" s="148"/>
      <c r="C29" s="135">
        <v>3</v>
      </c>
      <c r="D29" s="135"/>
      <c r="E29" s="135">
        <v>120</v>
      </c>
      <c r="F29" s="140">
        <v>120</v>
      </c>
      <c r="G29" s="135">
        <v>20</v>
      </c>
    </row>
    <row r="30" spans="1:11" ht="58.5">
      <c r="A30" s="141" t="s">
        <v>292</v>
      </c>
      <c r="B30" s="141" t="s">
        <v>293</v>
      </c>
      <c r="C30" s="139" t="s">
        <v>341</v>
      </c>
    </row>
    <row r="31" spans="1:11" ht="18" customHeight="1">
      <c r="A31" s="148">
        <v>9</v>
      </c>
      <c r="B31" s="148">
        <v>1057</v>
      </c>
      <c r="C31" s="135"/>
    </row>
    <row r="32" spans="1:11" ht="18" customHeight="1">
      <c r="A32" s="141" t="s">
        <v>294</v>
      </c>
      <c r="B32" s="141" t="s">
        <v>295</v>
      </c>
    </row>
    <row r="33" spans="1:6" ht="14.25" customHeight="1">
      <c r="A33" s="980">
        <v>58</v>
      </c>
      <c r="B33" s="980">
        <v>57</v>
      </c>
    </row>
    <row r="34" spans="1:6" ht="14.25" customHeight="1">
      <c r="A34" s="981"/>
      <c r="B34" s="981"/>
    </row>
    <row r="36" spans="1:6" ht="39">
      <c r="A36" s="137" t="s">
        <v>1</v>
      </c>
      <c r="B36" s="137" t="s">
        <v>0</v>
      </c>
      <c r="C36" s="137" t="s">
        <v>296</v>
      </c>
      <c r="D36" s="137" t="s">
        <v>342</v>
      </c>
      <c r="E36" s="137" t="s">
        <v>343</v>
      </c>
      <c r="F36" s="143" t="s">
        <v>228</v>
      </c>
    </row>
    <row r="37" spans="1:6" ht="18" customHeight="1">
      <c r="A37" s="144">
        <v>1</v>
      </c>
      <c r="B37" s="462" t="s">
        <v>274</v>
      </c>
      <c r="C37" s="707">
        <v>1</v>
      </c>
      <c r="D37" s="707">
        <v>520</v>
      </c>
      <c r="E37" s="707">
        <v>1692</v>
      </c>
      <c r="F37" s="707"/>
    </row>
    <row r="38" spans="1:6" ht="18" customHeight="1">
      <c r="A38" s="144">
        <v>2</v>
      </c>
      <c r="B38" s="462" t="s">
        <v>277</v>
      </c>
      <c r="C38" s="707">
        <v>1</v>
      </c>
      <c r="D38" s="707">
        <v>258</v>
      </c>
      <c r="E38" s="707">
        <v>122</v>
      </c>
      <c r="F38" s="707"/>
    </row>
    <row r="39" spans="1:6" ht="18" customHeight="1">
      <c r="A39" s="144">
        <v>3</v>
      </c>
      <c r="B39" s="462" t="s">
        <v>276</v>
      </c>
      <c r="C39" s="707"/>
      <c r="D39" s="707"/>
      <c r="E39" s="707">
        <v>0</v>
      </c>
      <c r="F39" s="707"/>
    </row>
    <row r="40" spans="1:6" ht="18" customHeight="1">
      <c r="A40" s="144">
        <v>4</v>
      </c>
      <c r="B40" s="462" t="s">
        <v>275</v>
      </c>
      <c r="C40" s="707">
        <v>1</v>
      </c>
      <c r="D40" s="707">
        <v>2850</v>
      </c>
      <c r="E40" s="707">
        <v>1300</v>
      </c>
      <c r="F40" s="707"/>
    </row>
    <row r="41" spans="1:6" ht="18" customHeight="1">
      <c r="A41" s="144">
        <v>5</v>
      </c>
      <c r="B41" s="462" t="s">
        <v>278</v>
      </c>
      <c r="C41" s="707">
        <v>1</v>
      </c>
      <c r="D41" s="707">
        <v>320</v>
      </c>
      <c r="E41" s="707">
        <v>110</v>
      </c>
      <c r="F41" s="707"/>
    </row>
    <row r="42" spans="1:6" ht="18" customHeight="1">
      <c r="A42" s="144">
        <v>6</v>
      </c>
      <c r="B42" s="462" t="s">
        <v>493</v>
      </c>
      <c r="C42" s="707"/>
      <c r="D42" s="707"/>
      <c r="E42" s="707"/>
      <c r="F42" s="707"/>
    </row>
    <row r="43" spans="1:6" ht="18" customHeight="1">
      <c r="A43" s="144">
        <v>7</v>
      </c>
      <c r="B43" s="462" t="s">
        <v>494</v>
      </c>
      <c r="C43" s="707"/>
      <c r="D43" s="707"/>
      <c r="E43" s="707"/>
      <c r="F43" s="707"/>
    </row>
    <row r="44" spans="1:6" ht="18" customHeight="1">
      <c r="A44" s="144">
        <v>8</v>
      </c>
      <c r="B44" s="462" t="s">
        <v>495</v>
      </c>
      <c r="C44" s="707">
        <v>1</v>
      </c>
      <c r="D44" s="707">
        <v>720</v>
      </c>
      <c r="E44" s="707">
        <v>680</v>
      </c>
      <c r="F44" s="707"/>
    </row>
    <row r="45" spans="1:6" ht="18" customHeight="1">
      <c r="A45" s="144">
        <v>9</v>
      </c>
      <c r="B45" s="462" t="s">
        <v>496</v>
      </c>
      <c r="C45" s="707"/>
      <c r="D45" s="707"/>
      <c r="E45" s="707"/>
      <c r="F45" s="707"/>
    </row>
    <row r="46" spans="1:6" ht="18" customHeight="1">
      <c r="A46" s="144">
        <v>10</v>
      </c>
      <c r="B46" s="462" t="s">
        <v>497</v>
      </c>
      <c r="C46" s="707"/>
      <c r="D46" s="707"/>
      <c r="E46" s="707"/>
      <c r="F46" s="707"/>
    </row>
    <row r="47" spans="1:6" ht="18" customHeight="1">
      <c r="A47" s="144">
        <v>11</v>
      </c>
      <c r="B47" s="462" t="s">
        <v>498</v>
      </c>
      <c r="C47" s="707"/>
      <c r="D47" s="707"/>
      <c r="E47" s="707"/>
      <c r="F47" s="707"/>
    </row>
    <row r="48" spans="1:6" ht="18" customHeight="1">
      <c r="A48" s="144">
        <v>12</v>
      </c>
      <c r="B48" s="462" t="s">
        <v>499</v>
      </c>
      <c r="C48" s="707"/>
      <c r="D48" s="707"/>
      <c r="E48" s="707"/>
      <c r="F48" s="707"/>
    </row>
    <row r="49" spans="1:6" ht="18" customHeight="1">
      <c r="A49" s="144">
        <v>13</v>
      </c>
      <c r="B49" s="462" t="s">
        <v>201</v>
      </c>
      <c r="C49" s="707"/>
      <c r="D49" s="707"/>
      <c r="E49" s="707"/>
      <c r="F49" s="707"/>
    </row>
    <row r="50" spans="1:6" ht="18" customHeight="1">
      <c r="A50" s="138"/>
      <c r="B50" s="137" t="s">
        <v>297</v>
      </c>
      <c r="C50" s="138">
        <f>SUM(C37:C49)</f>
        <v>5</v>
      </c>
      <c r="D50" s="138">
        <f t="shared" ref="D50:E50" si="0">SUM(D37:D49)</f>
        <v>4668</v>
      </c>
      <c r="E50" s="138">
        <f t="shared" si="0"/>
        <v>3904</v>
      </c>
      <c r="F50" s="138">
        <f>SUM(F37:F49)</f>
        <v>0</v>
      </c>
    </row>
  </sheetData>
  <sheetProtection formatCells="0" formatColumns="0" formatRows="0" insertColumns="0" insertRows="0"/>
  <mergeCells count="12">
    <mergeCell ref="A33:A34"/>
    <mergeCell ref="B33:B34"/>
    <mergeCell ref="A1:K1"/>
    <mergeCell ref="A3:A9"/>
    <mergeCell ref="A10:A16"/>
    <mergeCell ref="A17:A23"/>
    <mergeCell ref="A26:G26"/>
    <mergeCell ref="A27:A28"/>
    <mergeCell ref="B27:B28"/>
    <mergeCell ref="C27:C28"/>
    <mergeCell ref="D27:F27"/>
    <mergeCell ref="G27:G28"/>
  </mergeCells>
  <printOptions horizontalCentered="1" verticalCentered="1"/>
  <pageMargins left="0.19685039370078741" right="0.74803149606299213" top="0.78740157480314965" bottom="0.82677165354330717" header="0.51181102362204722" footer="0.51181102362204722"/>
  <pageSetup paperSize="9" scale="60" orientation="portrait" r:id="rId1"/>
  <headerFooter>
    <oddHeader xml:space="preserve">&amp;C&amp;"B Nazanin,Bold"&amp;14بودجه تفصیلی دانشگاه علوم پزشکی و خدمات بهداشتی درمانی یاسوج. سال 1400&amp;R&amp;"B Yekan,Regular"16
</oddHeader>
    <oddFooter>&amp;L&amp;"B Nazanin,Bold"رییس مرکز بودجه و پایش عملکرد دکتر سید جواد طباییان:
&amp;C&amp;"B Nazanin,Bold"معاون توسعه :دکتر امین اله بابویی&amp;R&amp;"B Nazanin,Bold"رییس : دکتر سعید جاودان سیرت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rightToLeft="1" view="pageLayout" topLeftCell="A46" zoomScaleNormal="100" zoomScaleSheetLayoutView="70" workbookViewId="0">
      <selection activeCell="F53" sqref="F53"/>
    </sheetView>
  </sheetViews>
  <sheetFormatPr defaultColWidth="9" defaultRowHeight="19.5"/>
  <cols>
    <col min="1" max="1" width="21.42578125" style="142" bestFit="1" customWidth="1"/>
    <col min="2" max="2" width="22.140625" style="142" bestFit="1" customWidth="1"/>
    <col min="3" max="10" width="9.42578125" style="142" customWidth="1"/>
    <col min="11" max="11" width="11.42578125" style="142" customWidth="1"/>
    <col min="12" max="16384" width="9" style="142"/>
  </cols>
  <sheetData>
    <row r="1" spans="1:13" ht="38.25" customHeight="1">
      <c r="A1" s="993" t="s">
        <v>471</v>
      </c>
      <c r="B1" s="994"/>
      <c r="C1" s="994"/>
      <c r="D1" s="994"/>
      <c r="E1" s="994"/>
      <c r="F1" s="994"/>
      <c r="G1" s="994"/>
      <c r="H1" s="994"/>
      <c r="I1" s="994"/>
      <c r="J1" s="994"/>
      <c r="K1" s="994"/>
    </row>
    <row r="2" spans="1:13" ht="50.45" customHeight="1">
      <c r="A2" s="133" t="s">
        <v>263</v>
      </c>
      <c r="B2" s="133" t="s">
        <v>264</v>
      </c>
      <c r="C2" s="133" t="s">
        <v>265</v>
      </c>
      <c r="D2" s="133" t="s">
        <v>266</v>
      </c>
      <c r="E2" s="133" t="s">
        <v>267</v>
      </c>
      <c r="F2" s="133" t="s">
        <v>268</v>
      </c>
      <c r="G2" s="133" t="s">
        <v>269</v>
      </c>
      <c r="H2" s="133" t="s">
        <v>270</v>
      </c>
      <c r="I2" s="133" t="s">
        <v>271</v>
      </c>
      <c r="J2" s="133" t="s">
        <v>272</v>
      </c>
      <c r="K2" s="133" t="s">
        <v>4</v>
      </c>
    </row>
    <row r="3" spans="1:13" ht="18" customHeight="1">
      <c r="A3" s="984" t="s">
        <v>273</v>
      </c>
      <c r="B3" s="147" t="s">
        <v>274</v>
      </c>
      <c r="C3" s="461"/>
      <c r="D3" s="461">
        <v>128</v>
      </c>
      <c r="E3" s="461">
        <v>34</v>
      </c>
      <c r="F3" s="461">
        <v>1010</v>
      </c>
      <c r="G3" s="461"/>
      <c r="H3" s="461"/>
      <c r="I3" s="461">
        <v>83</v>
      </c>
      <c r="J3" s="461"/>
      <c r="K3" s="214">
        <f>SUM(C3:J3)</f>
        <v>1255</v>
      </c>
    </row>
    <row r="4" spans="1:13" ht="18" customHeight="1">
      <c r="A4" s="985"/>
      <c r="B4" s="147" t="s">
        <v>275</v>
      </c>
      <c r="C4" s="461"/>
      <c r="D4" s="461">
        <v>0</v>
      </c>
      <c r="E4" s="461"/>
      <c r="F4" s="461">
        <v>156</v>
      </c>
      <c r="G4" s="461"/>
      <c r="H4" s="461"/>
      <c r="I4" s="461"/>
      <c r="J4" s="461"/>
      <c r="K4" s="214">
        <f t="shared" ref="K4:K24" si="0">SUM(C4:J4)</f>
        <v>156</v>
      </c>
    </row>
    <row r="5" spans="1:13" ht="18" customHeight="1">
      <c r="A5" s="985"/>
      <c r="B5" s="147" t="s">
        <v>276</v>
      </c>
      <c r="C5" s="461"/>
      <c r="D5" s="461">
        <v>382</v>
      </c>
      <c r="E5" s="461">
        <v>38</v>
      </c>
      <c r="F5" s="461"/>
      <c r="G5" s="461"/>
      <c r="H5" s="461"/>
      <c r="I5" s="461"/>
      <c r="J5" s="461"/>
      <c r="K5" s="214">
        <f t="shared" si="0"/>
        <v>420</v>
      </c>
    </row>
    <row r="6" spans="1:13" ht="18" customHeight="1">
      <c r="A6" s="985"/>
      <c r="B6" s="147" t="s">
        <v>277</v>
      </c>
      <c r="C6" s="461"/>
      <c r="D6" s="461">
        <v>413</v>
      </c>
      <c r="E6" s="461">
        <v>0</v>
      </c>
      <c r="F6" s="461"/>
      <c r="G6" s="461"/>
      <c r="H6" s="461"/>
      <c r="I6" s="461"/>
      <c r="J6" s="461"/>
      <c r="K6" s="214">
        <f t="shared" si="0"/>
        <v>413</v>
      </c>
    </row>
    <row r="7" spans="1:13" ht="18" customHeight="1">
      <c r="A7" s="985"/>
      <c r="B7" s="147" t="s">
        <v>278</v>
      </c>
      <c r="C7" s="461"/>
      <c r="D7" s="461">
        <v>253</v>
      </c>
      <c r="E7" s="461">
        <v>79</v>
      </c>
      <c r="F7" s="461"/>
      <c r="G7" s="461"/>
      <c r="H7" s="461"/>
      <c r="I7" s="461"/>
      <c r="J7" s="461"/>
      <c r="K7" s="214">
        <f t="shared" si="0"/>
        <v>332</v>
      </c>
    </row>
    <row r="8" spans="1:13" ht="18" customHeight="1">
      <c r="A8" s="985"/>
      <c r="B8" s="147" t="s">
        <v>201</v>
      </c>
      <c r="C8" s="461"/>
      <c r="D8" s="461"/>
      <c r="E8" s="461"/>
      <c r="F8" s="461"/>
      <c r="G8" s="461"/>
      <c r="H8" s="461"/>
      <c r="I8" s="461"/>
      <c r="J8" s="461"/>
      <c r="K8" s="214">
        <f t="shared" si="0"/>
        <v>0</v>
      </c>
    </row>
    <row r="9" spans="1:13" ht="18" customHeight="1">
      <c r="A9" s="986"/>
      <c r="B9" s="137" t="s">
        <v>279</v>
      </c>
      <c r="C9" s="215">
        <f>C8+C7+C6+C5+C4+C3</f>
        <v>0</v>
      </c>
      <c r="D9" s="215">
        <f t="shared" ref="D9:K9" si="1">D8+D7+D6+D5+D4+D3</f>
        <v>1176</v>
      </c>
      <c r="E9" s="215">
        <f t="shared" si="1"/>
        <v>151</v>
      </c>
      <c r="F9" s="215">
        <f t="shared" si="1"/>
        <v>1166</v>
      </c>
      <c r="G9" s="215">
        <f t="shared" si="1"/>
        <v>0</v>
      </c>
      <c r="H9" s="215">
        <f t="shared" si="1"/>
        <v>0</v>
      </c>
      <c r="I9" s="215">
        <f t="shared" si="1"/>
        <v>83</v>
      </c>
      <c r="J9" s="215">
        <f t="shared" si="1"/>
        <v>0</v>
      </c>
      <c r="K9" s="215">
        <f t="shared" si="1"/>
        <v>2576</v>
      </c>
      <c r="M9" s="466"/>
    </row>
    <row r="10" spans="1:13" ht="18" customHeight="1">
      <c r="A10" s="984" t="s">
        <v>280</v>
      </c>
      <c r="B10" s="147" t="s">
        <v>274</v>
      </c>
      <c r="C10" s="461"/>
      <c r="D10" s="461"/>
      <c r="E10" s="461"/>
      <c r="F10" s="461"/>
      <c r="G10" s="461"/>
      <c r="H10" s="461"/>
      <c r="I10" s="461"/>
      <c r="J10" s="461"/>
      <c r="K10" s="214">
        <f t="shared" si="0"/>
        <v>0</v>
      </c>
      <c r="M10" s="466"/>
    </row>
    <row r="11" spans="1:13" ht="18" customHeight="1">
      <c r="A11" s="985"/>
      <c r="B11" s="147" t="s">
        <v>275</v>
      </c>
      <c r="C11" s="461"/>
      <c r="D11" s="461"/>
      <c r="E11" s="461"/>
      <c r="F11" s="461"/>
      <c r="G11" s="461"/>
      <c r="H11" s="461"/>
      <c r="I11" s="461"/>
      <c r="J11" s="461"/>
      <c r="K11" s="214">
        <f t="shared" si="0"/>
        <v>0</v>
      </c>
      <c r="M11" s="466"/>
    </row>
    <row r="12" spans="1:13" ht="18" customHeight="1">
      <c r="A12" s="985"/>
      <c r="B12" s="147" t="s">
        <v>276</v>
      </c>
      <c r="C12" s="461"/>
      <c r="D12" s="461"/>
      <c r="E12" s="461"/>
      <c r="F12" s="461"/>
      <c r="G12" s="461"/>
      <c r="H12" s="461"/>
      <c r="I12" s="461"/>
      <c r="J12" s="461"/>
      <c r="K12" s="214">
        <f t="shared" si="0"/>
        <v>0</v>
      </c>
      <c r="M12" s="466"/>
    </row>
    <row r="13" spans="1:13" ht="18" customHeight="1">
      <c r="A13" s="985"/>
      <c r="B13" s="147" t="s">
        <v>277</v>
      </c>
      <c r="C13" s="461"/>
      <c r="D13" s="461"/>
      <c r="E13" s="461"/>
      <c r="F13" s="461"/>
      <c r="G13" s="461"/>
      <c r="H13" s="461"/>
      <c r="I13" s="461"/>
      <c r="J13" s="461"/>
      <c r="K13" s="214">
        <f t="shared" si="0"/>
        <v>0</v>
      </c>
      <c r="M13" s="466"/>
    </row>
    <row r="14" spans="1:13" ht="18" customHeight="1">
      <c r="A14" s="985"/>
      <c r="B14" s="147" t="s">
        <v>278</v>
      </c>
      <c r="C14" s="461"/>
      <c r="D14" s="461"/>
      <c r="E14" s="461"/>
      <c r="F14" s="461"/>
      <c r="G14" s="461"/>
      <c r="H14" s="461"/>
      <c r="I14" s="461"/>
      <c r="J14" s="461"/>
      <c r="K14" s="214">
        <f t="shared" si="0"/>
        <v>0</v>
      </c>
      <c r="M14" s="466"/>
    </row>
    <row r="15" spans="1:13" ht="18" customHeight="1">
      <c r="A15" s="985"/>
      <c r="B15" s="147" t="s">
        <v>201</v>
      </c>
      <c r="C15" s="461"/>
      <c r="D15" s="461"/>
      <c r="E15" s="461"/>
      <c r="F15" s="461"/>
      <c r="G15" s="461"/>
      <c r="H15" s="461"/>
      <c r="I15" s="461"/>
      <c r="J15" s="461"/>
      <c r="K15" s="214">
        <f t="shared" si="0"/>
        <v>0</v>
      </c>
      <c r="M15" s="466"/>
    </row>
    <row r="16" spans="1:13" ht="18" customHeight="1">
      <c r="A16" s="986"/>
      <c r="B16" s="137" t="s">
        <v>281</v>
      </c>
      <c r="C16" s="215">
        <v>0</v>
      </c>
      <c r="D16" s="215">
        <v>0</v>
      </c>
      <c r="E16" s="215">
        <v>0</v>
      </c>
      <c r="F16" s="215">
        <v>0</v>
      </c>
      <c r="G16" s="215">
        <v>0</v>
      </c>
      <c r="H16" s="215">
        <v>0</v>
      </c>
      <c r="I16" s="215">
        <v>0</v>
      </c>
      <c r="J16" s="215">
        <v>0</v>
      </c>
      <c r="K16" s="214">
        <f t="shared" si="0"/>
        <v>0</v>
      </c>
      <c r="M16" s="466"/>
    </row>
    <row r="17" spans="1:13" ht="18" customHeight="1">
      <c r="A17" s="984" t="s">
        <v>282</v>
      </c>
      <c r="B17" s="147" t="s">
        <v>274</v>
      </c>
      <c r="C17" s="461"/>
      <c r="D17" s="461"/>
      <c r="E17" s="461"/>
      <c r="F17" s="461">
        <v>14</v>
      </c>
      <c r="G17" s="461"/>
      <c r="H17" s="461"/>
      <c r="I17" s="461"/>
      <c r="J17" s="461"/>
      <c r="K17" s="214">
        <f t="shared" si="0"/>
        <v>14</v>
      </c>
      <c r="M17" s="466"/>
    </row>
    <row r="18" spans="1:13" ht="18" customHeight="1">
      <c r="A18" s="985"/>
      <c r="B18" s="147" t="s">
        <v>275</v>
      </c>
      <c r="C18" s="461"/>
      <c r="D18" s="461"/>
      <c r="E18" s="461"/>
      <c r="F18" s="461">
        <v>7</v>
      </c>
      <c r="G18" s="461"/>
      <c r="H18" s="461"/>
      <c r="I18" s="461"/>
      <c r="J18" s="461"/>
      <c r="K18" s="214">
        <f t="shared" si="0"/>
        <v>7</v>
      </c>
      <c r="M18" s="466"/>
    </row>
    <row r="19" spans="1:13" ht="18" customHeight="1">
      <c r="A19" s="985"/>
      <c r="B19" s="147" t="s">
        <v>276</v>
      </c>
      <c r="C19" s="461"/>
      <c r="D19" s="461"/>
      <c r="E19" s="461"/>
      <c r="F19" s="461"/>
      <c r="G19" s="461"/>
      <c r="H19" s="461"/>
      <c r="I19" s="461"/>
      <c r="J19" s="461"/>
      <c r="K19" s="214">
        <f t="shared" si="0"/>
        <v>0</v>
      </c>
      <c r="M19" s="466"/>
    </row>
    <row r="20" spans="1:13" ht="18" customHeight="1">
      <c r="A20" s="985"/>
      <c r="B20" s="147" t="s">
        <v>277</v>
      </c>
      <c r="C20" s="461"/>
      <c r="D20" s="461"/>
      <c r="E20" s="461"/>
      <c r="F20" s="461"/>
      <c r="G20" s="461"/>
      <c r="H20" s="461"/>
      <c r="I20" s="461"/>
      <c r="J20" s="461"/>
      <c r="K20" s="214">
        <f t="shared" si="0"/>
        <v>0</v>
      </c>
      <c r="M20" s="466"/>
    </row>
    <row r="21" spans="1:13" ht="18" customHeight="1">
      <c r="A21" s="985"/>
      <c r="B21" s="147" t="s">
        <v>278</v>
      </c>
      <c r="C21" s="461"/>
      <c r="D21" s="461"/>
      <c r="E21" s="461"/>
      <c r="F21" s="461"/>
      <c r="G21" s="461"/>
      <c r="H21" s="461"/>
      <c r="I21" s="461"/>
      <c r="J21" s="461"/>
      <c r="K21" s="214">
        <f t="shared" si="0"/>
        <v>0</v>
      </c>
      <c r="M21" s="466"/>
    </row>
    <row r="22" spans="1:13" ht="18" customHeight="1">
      <c r="A22" s="985"/>
      <c r="B22" s="147" t="s">
        <v>201</v>
      </c>
      <c r="C22" s="461"/>
      <c r="D22" s="461"/>
      <c r="E22" s="461"/>
      <c r="F22" s="461"/>
      <c r="G22" s="461"/>
      <c r="H22" s="461"/>
      <c r="I22" s="461"/>
      <c r="J22" s="461"/>
      <c r="K22" s="214">
        <f t="shared" si="0"/>
        <v>0</v>
      </c>
      <c r="M22" s="466"/>
    </row>
    <row r="23" spans="1:13" ht="18" customHeight="1">
      <c r="A23" s="986"/>
      <c r="B23" s="137" t="s">
        <v>283</v>
      </c>
      <c r="C23" s="215">
        <f>SUM(C17:C22)</f>
        <v>0</v>
      </c>
      <c r="D23" s="215">
        <f t="shared" ref="D23:J23" si="2">SUM(D17:D22)</f>
        <v>0</v>
      </c>
      <c r="E23" s="215">
        <f t="shared" si="2"/>
        <v>0</v>
      </c>
      <c r="F23" s="215">
        <f t="shared" si="2"/>
        <v>21</v>
      </c>
      <c r="G23" s="215">
        <f t="shared" si="2"/>
        <v>0</v>
      </c>
      <c r="H23" s="215">
        <f t="shared" si="2"/>
        <v>0</v>
      </c>
      <c r="I23" s="215">
        <f t="shared" si="2"/>
        <v>0</v>
      </c>
      <c r="J23" s="215">
        <f t="shared" si="2"/>
        <v>0</v>
      </c>
      <c r="K23" s="214">
        <f t="shared" si="0"/>
        <v>21</v>
      </c>
      <c r="M23" s="466"/>
    </row>
    <row r="24" spans="1:13" ht="18" customHeight="1">
      <c r="A24" s="137" t="s">
        <v>4</v>
      </c>
      <c r="B24" s="137" t="s">
        <v>284</v>
      </c>
      <c r="C24" s="215">
        <f>C23+C16+C9</f>
        <v>0</v>
      </c>
      <c r="D24" s="215">
        <f t="shared" ref="D24:J24" si="3">D23+D16+D9</f>
        <v>1176</v>
      </c>
      <c r="E24" s="215">
        <f t="shared" si="3"/>
        <v>151</v>
      </c>
      <c r="F24" s="215">
        <f t="shared" si="3"/>
        <v>1187</v>
      </c>
      <c r="G24" s="215">
        <f t="shared" si="3"/>
        <v>0</v>
      </c>
      <c r="H24" s="215">
        <f t="shared" si="3"/>
        <v>0</v>
      </c>
      <c r="I24" s="215">
        <f t="shared" si="3"/>
        <v>83</v>
      </c>
      <c r="J24" s="215">
        <f t="shared" si="3"/>
        <v>0</v>
      </c>
      <c r="K24" s="214">
        <f t="shared" si="0"/>
        <v>2597</v>
      </c>
    </row>
    <row r="25" spans="1:13" ht="18" customHeight="1">
      <c r="A25" s="145"/>
    </row>
    <row r="26" spans="1:13" ht="36.75" customHeight="1">
      <c r="A26" s="995" t="s">
        <v>472</v>
      </c>
      <c r="B26" s="995"/>
      <c r="C26" s="995"/>
      <c r="D26" s="995"/>
      <c r="E26" s="995"/>
      <c r="F26" s="995"/>
      <c r="G26" s="995"/>
    </row>
    <row r="27" spans="1:13" ht="18" customHeight="1">
      <c r="A27" s="988" t="s">
        <v>285</v>
      </c>
      <c r="B27" s="988" t="s">
        <v>286</v>
      </c>
      <c r="C27" s="988" t="s">
        <v>287</v>
      </c>
      <c r="D27" s="990" t="s">
        <v>288</v>
      </c>
      <c r="E27" s="991"/>
      <c r="F27" s="992"/>
      <c r="G27" s="988" t="s">
        <v>289</v>
      </c>
    </row>
    <row r="28" spans="1:13" ht="21.75" customHeight="1">
      <c r="A28" s="989"/>
      <c r="B28" s="989"/>
      <c r="C28" s="989"/>
      <c r="D28" s="139" t="s">
        <v>290</v>
      </c>
      <c r="E28" s="139" t="s">
        <v>291</v>
      </c>
      <c r="F28" s="139" t="s">
        <v>4</v>
      </c>
      <c r="G28" s="989"/>
    </row>
    <row r="29" spans="1:13" ht="18" customHeight="1">
      <c r="A29" s="213">
        <v>3</v>
      </c>
      <c r="B29" s="213"/>
      <c r="C29" s="214">
        <v>3</v>
      </c>
      <c r="D29" s="213"/>
      <c r="E29" s="213">
        <v>120</v>
      </c>
      <c r="F29" s="214">
        <v>120</v>
      </c>
      <c r="G29" s="213">
        <v>20</v>
      </c>
    </row>
    <row r="30" spans="1:13" ht="18" customHeight="1">
      <c r="A30" s="139" t="s">
        <v>292</v>
      </c>
      <c r="B30" s="139" t="s">
        <v>293</v>
      </c>
    </row>
    <row r="31" spans="1:13" ht="24.75" customHeight="1">
      <c r="A31" s="213">
        <v>9</v>
      </c>
      <c r="B31" s="213">
        <v>1057</v>
      </c>
    </row>
    <row r="32" spans="1:13" ht="18" customHeight="1">
      <c r="A32" s="139" t="s">
        <v>294</v>
      </c>
      <c r="B32" s="139" t="s">
        <v>295</v>
      </c>
    </row>
    <row r="33" spans="1:3" ht="21" customHeight="1">
      <c r="A33" s="313">
        <v>58</v>
      </c>
      <c r="B33" s="313">
        <v>57</v>
      </c>
    </row>
    <row r="35" spans="1:3" ht="18" customHeight="1">
      <c r="A35" s="137" t="s">
        <v>1</v>
      </c>
      <c r="B35" s="137" t="s">
        <v>0</v>
      </c>
      <c r="C35" s="137" t="s">
        <v>296</v>
      </c>
    </row>
    <row r="36" spans="1:3" ht="18" customHeight="1">
      <c r="A36" s="216">
        <v>1</v>
      </c>
      <c r="B36" s="462" t="s">
        <v>274</v>
      </c>
      <c r="C36" s="461" t="str">
        <f>'[1]11'!C36</f>
        <v>تعداد دانشکده</v>
      </c>
    </row>
    <row r="37" spans="1:3" ht="18" customHeight="1">
      <c r="A37" s="216">
        <v>2</v>
      </c>
      <c r="B37" s="462" t="s">
        <v>277</v>
      </c>
      <c r="C37" s="707">
        <v>1</v>
      </c>
    </row>
    <row r="38" spans="1:3" ht="18" customHeight="1">
      <c r="A38" s="216">
        <v>3</v>
      </c>
      <c r="B38" s="462" t="s">
        <v>276</v>
      </c>
      <c r="C38" s="707">
        <v>1</v>
      </c>
    </row>
    <row r="39" spans="1:3" ht="18" customHeight="1">
      <c r="A39" s="216">
        <v>4</v>
      </c>
      <c r="B39" s="462" t="s">
        <v>275</v>
      </c>
      <c r="C39" s="707">
        <v>1</v>
      </c>
    </row>
    <row r="40" spans="1:3" ht="18" customHeight="1">
      <c r="A40" s="216">
        <v>5</v>
      </c>
      <c r="B40" s="462" t="s">
        <v>278</v>
      </c>
      <c r="C40" s="707">
        <v>1</v>
      </c>
    </row>
    <row r="41" spans="1:3" ht="18" customHeight="1">
      <c r="A41" s="216">
        <v>6</v>
      </c>
      <c r="B41" s="462" t="s">
        <v>493</v>
      </c>
      <c r="C41" s="707">
        <v>0</v>
      </c>
    </row>
    <row r="42" spans="1:3" ht="18" customHeight="1">
      <c r="A42" s="216">
        <v>7</v>
      </c>
      <c r="B42" s="462" t="s">
        <v>494</v>
      </c>
      <c r="C42" s="707"/>
    </row>
    <row r="43" spans="1:3" ht="18" customHeight="1">
      <c r="A43" s="216">
        <v>8</v>
      </c>
      <c r="B43" s="462" t="s">
        <v>495</v>
      </c>
      <c r="C43" s="707">
        <v>1</v>
      </c>
    </row>
    <row r="44" spans="1:3" ht="18" customHeight="1">
      <c r="A44" s="216">
        <v>9</v>
      </c>
      <c r="B44" s="462" t="s">
        <v>496</v>
      </c>
      <c r="C44" s="707">
        <v>0</v>
      </c>
    </row>
    <row r="45" spans="1:3" ht="18" customHeight="1">
      <c r="A45" s="216">
        <v>10</v>
      </c>
      <c r="B45" s="462" t="s">
        <v>497</v>
      </c>
      <c r="C45" s="708">
        <f>'[1]11'!C45</f>
        <v>0</v>
      </c>
    </row>
    <row r="46" spans="1:3" ht="18" customHeight="1">
      <c r="A46" s="216">
        <v>11</v>
      </c>
      <c r="B46" s="462" t="s">
        <v>498</v>
      </c>
      <c r="C46" s="461">
        <f>'[1]11'!C46</f>
        <v>0</v>
      </c>
    </row>
    <row r="47" spans="1:3" ht="18" customHeight="1">
      <c r="A47" s="216">
        <v>12</v>
      </c>
      <c r="B47" s="462" t="s">
        <v>499</v>
      </c>
      <c r="C47" s="461">
        <f>'[1]11'!C47</f>
        <v>0</v>
      </c>
    </row>
    <row r="48" spans="1:3" ht="18" customHeight="1">
      <c r="A48" s="216">
        <v>13</v>
      </c>
      <c r="B48" s="462" t="s">
        <v>201</v>
      </c>
      <c r="C48" s="461">
        <f>'[1]11'!C48</f>
        <v>0</v>
      </c>
    </row>
    <row r="49" spans="1:3" ht="18" customHeight="1">
      <c r="A49" s="138"/>
      <c r="B49" s="137" t="s">
        <v>297</v>
      </c>
      <c r="C49" s="215">
        <f>SUM(C36:C48)</f>
        <v>5</v>
      </c>
    </row>
  </sheetData>
  <sheetProtection formatCells="0" formatColumns="0" formatRows="0" insertColumns="0" insertRows="0"/>
  <mergeCells count="10">
    <mergeCell ref="A1:K1"/>
    <mergeCell ref="A3:A9"/>
    <mergeCell ref="A10:A16"/>
    <mergeCell ref="A17:A23"/>
    <mergeCell ref="A26:G26"/>
    <mergeCell ref="A27:A28"/>
    <mergeCell ref="B27:B28"/>
    <mergeCell ref="C27:C28"/>
    <mergeCell ref="D27:F27"/>
    <mergeCell ref="G27:G2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portrait" r:id="rId1"/>
  <headerFooter>
    <oddHeader xml:space="preserve">&amp;C&amp;"B Nazanin,Bold"&amp;16بودجه تفصیلی دانشگاه علوم پزشکی و خدمات بهداشتی درمانی یاسوج سال 1400&amp;R&amp;"B Yekan,Regular"16
</oddHeader>
    <oddFooter>&amp;L&amp;"B Nazanin,Bold"&amp;12رییس مرکز بودجه و پایش عملکرد &amp;C&amp;"B Nazanin,Bold"&amp;12معاون توسعه  : دکتر امین اله بابویی&amp;Rریس  دکتر سعید جاودان سیرت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rightToLeft="1" view="pageLayout" topLeftCell="Z34" zoomScale="70" zoomScaleNormal="55" zoomScaleSheetLayoutView="50" zoomScalePageLayoutView="70" workbookViewId="0">
      <selection activeCell="AF41" sqref="AF41"/>
    </sheetView>
  </sheetViews>
  <sheetFormatPr defaultColWidth="16.85546875" defaultRowHeight="25.5"/>
  <cols>
    <col min="1" max="1" width="31.140625" style="151" customWidth="1"/>
    <col min="2" max="2" width="42.7109375" style="151" customWidth="1"/>
    <col min="3" max="3" width="16.7109375" style="151" customWidth="1"/>
    <col min="4" max="22" width="16.7109375" style="149" customWidth="1"/>
    <col min="23" max="23" width="15.28515625" style="149" customWidth="1"/>
    <col min="24" max="24" width="8.140625" style="149" customWidth="1"/>
    <col min="25" max="25" width="9.85546875" style="149" customWidth="1"/>
    <col min="26" max="16384" width="16.85546875" style="149"/>
  </cols>
  <sheetData>
    <row r="1" spans="1:22" ht="44.25" customHeight="1">
      <c r="A1" s="726" t="s">
        <v>52</v>
      </c>
      <c r="B1" s="171" t="s">
        <v>87</v>
      </c>
      <c r="C1" s="725" t="s">
        <v>2</v>
      </c>
      <c r="D1" s="725"/>
      <c r="E1" s="725"/>
      <c r="F1" s="725"/>
      <c r="G1" s="725"/>
      <c r="H1" s="722" t="s">
        <v>5</v>
      </c>
      <c r="I1" s="723"/>
      <c r="J1" s="723"/>
      <c r="K1" s="723"/>
      <c r="L1" s="724"/>
      <c r="M1" s="725" t="s">
        <v>6</v>
      </c>
      <c r="N1" s="725"/>
      <c r="O1" s="725"/>
      <c r="P1" s="725"/>
      <c r="Q1" s="725"/>
      <c r="R1" s="725" t="s">
        <v>88</v>
      </c>
      <c r="S1" s="725"/>
      <c r="T1" s="725"/>
      <c r="U1" s="725"/>
      <c r="V1" s="725"/>
    </row>
    <row r="2" spans="1:22" s="150" customFormat="1" ht="154.5" customHeight="1" thickBot="1">
      <c r="A2" s="727"/>
      <c r="B2" s="232" t="s">
        <v>315</v>
      </c>
      <c r="C2" s="233" t="s">
        <v>97</v>
      </c>
      <c r="D2" s="233" t="s">
        <v>85</v>
      </c>
      <c r="E2" s="233" t="s">
        <v>162</v>
      </c>
      <c r="F2" s="233" t="s">
        <v>86</v>
      </c>
      <c r="G2" s="234" t="s">
        <v>82</v>
      </c>
      <c r="H2" s="233" t="s">
        <v>118</v>
      </c>
      <c r="I2" s="233" t="s">
        <v>85</v>
      </c>
      <c r="J2" s="233" t="s">
        <v>162</v>
      </c>
      <c r="K2" s="233" t="s">
        <v>86</v>
      </c>
      <c r="L2" s="234" t="s">
        <v>83</v>
      </c>
      <c r="M2" s="233" t="s">
        <v>118</v>
      </c>
      <c r="N2" s="233" t="s">
        <v>85</v>
      </c>
      <c r="O2" s="233" t="s">
        <v>162</v>
      </c>
      <c r="P2" s="233" t="s">
        <v>86</v>
      </c>
      <c r="Q2" s="234" t="s">
        <v>84</v>
      </c>
      <c r="R2" s="233" t="s">
        <v>118</v>
      </c>
      <c r="S2" s="233" t="s">
        <v>85</v>
      </c>
      <c r="T2" s="233" t="s">
        <v>162</v>
      </c>
      <c r="U2" s="233" t="s">
        <v>86</v>
      </c>
      <c r="V2" s="234" t="s">
        <v>51</v>
      </c>
    </row>
    <row r="3" spans="1:22" ht="39.6" customHeight="1">
      <c r="A3" s="728" t="s">
        <v>121</v>
      </c>
      <c r="B3" s="235" t="s">
        <v>3</v>
      </c>
      <c r="C3" s="602">
        <v>2500</v>
      </c>
      <c r="D3" s="602">
        <v>0</v>
      </c>
      <c r="E3" s="602"/>
      <c r="F3" s="602"/>
      <c r="G3" s="494">
        <f t="shared" ref="G3:G5" si="0">SUM(C3:F3)</f>
        <v>2500</v>
      </c>
      <c r="H3" s="493"/>
      <c r="I3" s="493"/>
      <c r="J3" s="493"/>
      <c r="K3" s="493"/>
      <c r="L3" s="495">
        <f t="shared" ref="L3:L5" si="1">SUM(H3:K3)</f>
        <v>0</v>
      </c>
      <c r="M3" s="605">
        <v>274695</v>
      </c>
      <c r="N3" s="605">
        <v>0</v>
      </c>
      <c r="O3" s="493"/>
      <c r="P3" s="493"/>
      <c r="Q3" s="494">
        <f t="shared" ref="Q3:Q5" si="2">SUM(M3:P3)</f>
        <v>274695</v>
      </c>
      <c r="R3" s="493">
        <f t="shared" ref="R3:U8" si="3">C3+H3+M3</f>
        <v>277195</v>
      </c>
      <c r="S3" s="493">
        <f t="shared" si="3"/>
        <v>0</v>
      </c>
      <c r="T3" s="493">
        <f t="shared" si="3"/>
        <v>0</v>
      </c>
      <c r="U3" s="493">
        <f t="shared" si="3"/>
        <v>0</v>
      </c>
      <c r="V3" s="496">
        <f t="shared" ref="V3:V5" si="4">SUM(R3:U3)</f>
        <v>277195</v>
      </c>
    </row>
    <row r="4" spans="1:22" ht="39.6" customHeight="1">
      <c r="A4" s="729"/>
      <c r="B4" s="217" t="s">
        <v>9</v>
      </c>
      <c r="C4" s="603">
        <v>1550</v>
      </c>
      <c r="D4" s="603">
        <v>0</v>
      </c>
      <c r="E4" s="603"/>
      <c r="F4" s="603"/>
      <c r="G4" s="498">
        <f>F4+E4+D4+C4</f>
        <v>1550</v>
      </c>
      <c r="H4" s="497"/>
      <c r="I4" s="497"/>
      <c r="J4" s="497"/>
      <c r="K4" s="497"/>
      <c r="L4" s="499">
        <f t="shared" si="1"/>
        <v>0</v>
      </c>
      <c r="M4" s="603">
        <v>497854</v>
      </c>
      <c r="N4" s="603"/>
      <c r="O4" s="497"/>
      <c r="P4" s="497"/>
      <c r="Q4" s="498">
        <f t="shared" si="2"/>
        <v>497854</v>
      </c>
      <c r="R4" s="497">
        <f t="shared" si="3"/>
        <v>499404</v>
      </c>
      <c r="S4" s="497">
        <f t="shared" si="3"/>
        <v>0</v>
      </c>
      <c r="T4" s="497">
        <f t="shared" si="3"/>
        <v>0</v>
      </c>
      <c r="U4" s="497">
        <f t="shared" si="3"/>
        <v>0</v>
      </c>
      <c r="V4" s="500">
        <f t="shared" si="4"/>
        <v>499404</v>
      </c>
    </row>
    <row r="5" spans="1:22" ht="39.6" customHeight="1" thickBot="1">
      <c r="A5" s="730"/>
      <c r="B5" s="236" t="s">
        <v>400</v>
      </c>
      <c r="C5" s="604"/>
      <c r="D5" s="604"/>
      <c r="E5" s="604"/>
      <c r="F5" s="604"/>
      <c r="G5" s="502">
        <f t="shared" si="0"/>
        <v>0</v>
      </c>
      <c r="H5" s="501"/>
      <c r="I5" s="501"/>
      <c r="J5" s="501"/>
      <c r="K5" s="501"/>
      <c r="L5" s="503">
        <f t="shared" si="1"/>
        <v>0</v>
      </c>
      <c r="M5" s="604"/>
      <c r="N5" s="604"/>
      <c r="O5" s="501"/>
      <c r="P5" s="501"/>
      <c r="Q5" s="502">
        <f t="shared" si="2"/>
        <v>0</v>
      </c>
      <c r="R5" s="497">
        <f t="shared" si="3"/>
        <v>0</v>
      </c>
      <c r="S5" s="497">
        <f t="shared" si="3"/>
        <v>0</v>
      </c>
      <c r="T5" s="497">
        <f t="shared" si="3"/>
        <v>0</v>
      </c>
      <c r="U5" s="497">
        <f t="shared" si="3"/>
        <v>0</v>
      </c>
      <c r="V5" s="504">
        <f t="shared" si="4"/>
        <v>0</v>
      </c>
    </row>
    <row r="6" spans="1:22" ht="39.6" customHeight="1">
      <c r="A6" s="728" t="s">
        <v>169</v>
      </c>
      <c r="B6" s="235" t="s">
        <v>3</v>
      </c>
      <c r="C6" s="493">
        <f>'ریز 1.2'!D20</f>
        <v>0</v>
      </c>
      <c r="D6" s="493">
        <f>'ریز 1.2'!E20</f>
        <v>0</v>
      </c>
      <c r="E6" s="493">
        <f>'ریز 1.2'!F20</f>
        <v>0</v>
      </c>
      <c r="F6" s="493">
        <f>'ریز 1.2'!G20</f>
        <v>0</v>
      </c>
      <c r="G6" s="494">
        <f t="shared" ref="G6:G32" si="5">SUM(C6:F6)</f>
        <v>0</v>
      </c>
      <c r="H6" s="493">
        <f>'ریز 1.2'!D43</f>
        <v>0</v>
      </c>
      <c r="I6" s="493">
        <f>'ریز 1.2'!E43</f>
        <v>0</v>
      </c>
      <c r="J6" s="493">
        <f>'ریز 1.2'!F43</f>
        <v>0</v>
      </c>
      <c r="K6" s="493">
        <f>'ریز 1.2'!G43</f>
        <v>0</v>
      </c>
      <c r="L6" s="495">
        <f t="shared" ref="L6:L32" si="6">SUM(H6:K6)</f>
        <v>0</v>
      </c>
      <c r="M6" s="493">
        <f>'ریز 1.2'!D66</f>
        <v>0</v>
      </c>
      <c r="N6" s="493">
        <f>'ریز 1.2'!E66</f>
        <v>0</v>
      </c>
      <c r="O6" s="493">
        <f>'ریز 1.2'!F66</f>
        <v>0</v>
      </c>
      <c r="P6" s="493">
        <f>'ریز 1.2'!G66</f>
        <v>0</v>
      </c>
      <c r="Q6" s="494">
        <f t="shared" ref="Q6:Q32" si="7">SUM(M6:P6)</f>
        <v>0</v>
      </c>
      <c r="R6" s="493">
        <f t="shared" si="3"/>
        <v>0</v>
      </c>
      <c r="S6" s="493">
        <f t="shared" si="3"/>
        <v>0</v>
      </c>
      <c r="T6" s="493">
        <f t="shared" si="3"/>
        <v>0</v>
      </c>
      <c r="U6" s="493">
        <f t="shared" si="3"/>
        <v>0</v>
      </c>
      <c r="V6" s="496">
        <f t="shared" ref="V6:V36" si="8">SUM(R6:U6)</f>
        <v>0</v>
      </c>
    </row>
    <row r="7" spans="1:22" ht="39.6" customHeight="1">
      <c r="A7" s="729"/>
      <c r="B7" s="217" t="s">
        <v>9</v>
      </c>
      <c r="C7" s="497">
        <f>'ریز 1.2'!D21</f>
        <v>0</v>
      </c>
      <c r="D7" s="497">
        <f>'ریز 1.2'!E21</f>
        <v>0</v>
      </c>
      <c r="E7" s="497">
        <f>'ریز 1.2'!F21</f>
        <v>0</v>
      </c>
      <c r="F7" s="497">
        <f>'ریز 1.2'!G21</f>
        <v>0</v>
      </c>
      <c r="G7" s="498">
        <f t="shared" si="5"/>
        <v>0</v>
      </c>
      <c r="H7" s="497">
        <f>'ریز 1.2'!D44</f>
        <v>0</v>
      </c>
      <c r="I7" s="497">
        <f>'ریز 1.2'!E44</f>
        <v>0</v>
      </c>
      <c r="J7" s="497">
        <f>'ریز 1.2'!F44</f>
        <v>0</v>
      </c>
      <c r="K7" s="497">
        <f>'ریز 1.2'!G44</f>
        <v>0</v>
      </c>
      <c r="L7" s="499">
        <f t="shared" si="6"/>
        <v>0</v>
      </c>
      <c r="M7" s="497">
        <f>'ریز 1.2'!D67</f>
        <v>1646441</v>
      </c>
      <c r="N7" s="497">
        <f>'ریز 1.2'!E67</f>
        <v>0</v>
      </c>
      <c r="O7" s="497">
        <f>'ریز 1.2'!F67</f>
        <v>0</v>
      </c>
      <c r="P7" s="497">
        <f>'ریز 1.2'!G67</f>
        <v>0</v>
      </c>
      <c r="Q7" s="498">
        <f t="shared" si="7"/>
        <v>1646441</v>
      </c>
      <c r="R7" s="497">
        <f t="shared" si="3"/>
        <v>1646441</v>
      </c>
      <c r="S7" s="497">
        <f t="shared" si="3"/>
        <v>0</v>
      </c>
      <c r="T7" s="497">
        <f t="shared" si="3"/>
        <v>0</v>
      </c>
      <c r="U7" s="497">
        <f t="shared" si="3"/>
        <v>0</v>
      </c>
      <c r="V7" s="500">
        <f t="shared" si="8"/>
        <v>1646441</v>
      </c>
    </row>
    <row r="8" spans="1:22" ht="39.6" customHeight="1" thickBot="1">
      <c r="A8" s="730"/>
      <c r="B8" s="236" t="s">
        <v>400</v>
      </c>
      <c r="C8" s="501">
        <f>'ریز 1.2'!D22</f>
        <v>0</v>
      </c>
      <c r="D8" s="501">
        <f>'ریز 1.2'!E22</f>
        <v>0</v>
      </c>
      <c r="E8" s="501">
        <f>'ریز 1.2'!F22</f>
        <v>0</v>
      </c>
      <c r="F8" s="501">
        <f>'ریز 1.2'!G22</f>
        <v>0</v>
      </c>
      <c r="G8" s="498">
        <f t="shared" si="5"/>
        <v>0</v>
      </c>
      <c r="H8" s="501">
        <f>'ریز 1.2'!D45</f>
        <v>0</v>
      </c>
      <c r="I8" s="501">
        <f>'ریز 1.2'!E45</f>
        <v>0</v>
      </c>
      <c r="J8" s="501">
        <f>'ریز 1.2'!F45</f>
        <v>0</v>
      </c>
      <c r="K8" s="501">
        <f>'ریز 1.2'!G45</f>
        <v>0</v>
      </c>
      <c r="L8" s="499">
        <f t="shared" si="6"/>
        <v>0</v>
      </c>
      <c r="M8" s="501">
        <f>'ریز 1.2'!D68</f>
        <v>0</v>
      </c>
      <c r="N8" s="501">
        <f>'ریز 1.2'!E68</f>
        <v>0</v>
      </c>
      <c r="O8" s="501">
        <f>'ریز 1.2'!F68</f>
        <v>0</v>
      </c>
      <c r="P8" s="501">
        <f>'ریز 1.2'!G68</f>
        <v>0</v>
      </c>
      <c r="Q8" s="502">
        <f t="shared" si="7"/>
        <v>0</v>
      </c>
      <c r="R8" s="501">
        <f t="shared" si="3"/>
        <v>0</v>
      </c>
      <c r="S8" s="501">
        <f t="shared" si="3"/>
        <v>0</v>
      </c>
      <c r="T8" s="501">
        <f t="shared" si="3"/>
        <v>0</v>
      </c>
      <c r="U8" s="501">
        <f t="shared" si="3"/>
        <v>0</v>
      </c>
      <c r="V8" s="504">
        <f t="shared" si="8"/>
        <v>0</v>
      </c>
    </row>
    <row r="9" spans="1:22" ht="39.6" customHeight="1">
      <c r="A9" s="728" t="s">
        <v>163</v>
      </c>
      <c r="B9" s="235" t="s">
        <v>3</v>
      </c>
      <c r="C9" s="493">
        <f>'ریز 1.3'!D10</f>
        <v>1220454</v>
      </c>
      <c r="D9" s="505"/>
      <c r="E9" s="505"/>
      <c r="F9" s="505"/>
      <c r="G9" s="494">
        <f t="shared" si="5"/>
        <v>1220454</v>
      </c>
      <c r="H9" s="493">
        <f>'ریز 1.3'!D18</f>
        <v>91862</v>
      </c>
      <c r="I9" s="505"/>
      <c r="J9" s="505"/>
      <c r="K9" s="505"/>
      <c r="L9" s="495">
        <f t="shared" si="6"/>
        <v>91862</v>
      </c>
      <c r="M9" s="493">
        <f>'ریز 1.3'!D25</f>
        <v>8038251</v>
      </c>
      <c r="N9" s="505"/>
      <c r="O9" s="505"/>
      <c r="P9" s="505"/>
      <c r="Q9" s="494">
        <f t="shared" si="7"/>
        <v>8038251</v>
      </c>
      <c r="R9" s="493">
        <f>'ریز 1.3'!D26</f>
        <v>9350567</v>
      </c>
      <c r="S9" s="505"/>
      <c r="T9" s="505"/>
      <c r="U9" s="505"/>
      <c r="V9" s="496">
        <f t="shared" si="8"/>
        <v>9350567</v>
      </c>
    </row>
    <row r="10" spans="1:22" ht="39.6" customHeight="1">
      <c r="A10" s="729"/>
      <c r="B10" s="217" t="s">
        <v>9</v>
      </c>
      <c r="C10" s="497">
        <f>'ریز 1.3'!E10</f>
        <v>85000</v>
      </c>
      <c r="D10" s="506"/>
      <c r="E10" s="506"/>
      <c r="F10" s="506"/>
      <c r="G10" s="498">
        <f t="shared" si="5"/>
        <v>85000</v>
      </c>
      <c r="H10" s="497">
        <f>'ریز 1.3'!E18</f>
        <v>0</v>
      </c>
      <c r="I10" s="506"/>
      <c r="J10" s="506"/>
      <c r="K10" s="506"/>
      <c r="L10" s="499">
        <f t="shared" si="6"/>
        <v>0</v>
      </c>
      <c r="M10" s="497">
        <f>'ریز 1.3'!E25</f>
        <v>3849000</v>
      </c>
      <c r="N10" s="506"/>
      <c r="O10" s="506"/>
      <c r="P10" s="506"/>
      <c r="Q10" s="498">
        <f t="shared" si="7"/>
        <v>3849000</v>
      </c>
      <c r="R10" s="497">
        <f>'ریز 1.3'!E26</f>
        <v>3934000</v>
      </c>
      <c r="S10" s="506"/>
      <c r="T10" s="506"/>
      <c r="U10" s="506"/>
      <c r="V10" s="500">
        <f t="shared" si="8"/>
        <v>3934000</v>
      </c>
    </row>
    <row r="11" spans="1:22" ht="39.6" customHeight="1" thickBot="1">
      <c r="A11" s="730"/>
      <c r="B11" s="236" t="s">
        <v>400</v>
      </c>
      <c r="C11" s="507"/>
      <c r="D11" s="507"/>
      <c r="E11" s="507"/>
      <c r="F11" s="507"/>
      <c r="G11" s="502">
        <f t="shared" si="5"/>
        <v>0</v>
      </c>
      <c r="H11" s="507"/>
      <c r="I11" s="507"/>
      <c r="J11" s="507"/>
      <c r="K11" s="507"/>
      <c r="L11" s="503">
        <f t="shared" si="6"/>
        <v>0</v>
      </c>
      <c r="M11" s="507"/>
      <c r="N11" s="507"/>
      <c r="O11" s="507"/>
      <c r="P11" s="507"/>
      <c r="Q11" s="502">
        <f t="shared" si="7"/>
        <v>0</v>
      </c>
      <c r="R11" s="507">
        <f>C11+H11+M11</f>
        <v>0</v>
      </c>
      <c r="S11" s="507"/>
      <c r="T11" s="507"/>
      <c r="U11" s="507"/>
      <c r="V11" s="504">
        <f t="shared" si="8"/>
        <v>0</v>
      </c>
    </row>
    <row r="12" spans="1:22" ht="39.6" customHeight="1">
      <c r="A12" s="728" t="s">
        <v>421</v>
      </c>
      <c r="B12" s="235" t="s">
        <v>3</v>
      </c>
      <c r="C12" s="508">
        <f>'ریز 1.4'!I10</f>
        <v>-28011</v>
      </c>
      <c r="D12" s="509"/>
      <c r="E12" s="509"/>
      <c r="F12" s="509"/>
      <c r="G12" s="510">
        <f t="shared" si="5"/>
        <v>-28011</v>
      </c>
      <c r="H12" s="508">
        <f>'ریز 1.4'!I18</f>
        <v>-19003</v>
      </c>
      <c r="I12" s="509"/>
      <c r="J12" s="509"/>
      <c r="K12" s="509"/>
      <c r="L12" s="511">
        <f t="shared" si="6"/>
        <v>-19003</v>
      </c>
      <c r="M12" s="497">
        <f>'ریز 1.4'!F25</f>
        <v>1487683</v>
      </c>
      <c r="N12" s="509"/>
      <c r="O12" s="509"/>
      <c r="P12" s="509"/>
      <c r="Q12" s="510">
        <f t="shared" si="7"/>
        <v>1487683</v>
      </c>
      <c r="R12" s="508">
        <f>'ریز 1.4'!F26</f>
        <v>1487683</v>
      </c>
      <c r="S12" s="509"/>
      <c r="T12" s="509"/>
      <c r="U12" s="509"/>
      <c r="V12" s="512">
        <f t="shared" si="8"/>
        <v>1487683</v>
      </c>
    </row>
    <row r="13" spans="1:22" ht="39.6" customHeight="1">
      <c r="A13" s="729"/>
      <c r="B13" s="217" t="s">
        <v>9</v>
      </c>
      <c r="C13" s="497">
        <f>'ریز 1.4'!O10</f>
        <v>-29083</v>
      </c>
      <c r="D13" s="506"/>
      <c r="E13" s="506"/>
      <c r="F13" s="506"/>
      <c r="G13" s="498">
        <f t="shared" si="5"/>
        <v>-29083</v>
      </c>
      <c r="H13" s="497">
        <f>'ریز 1.4'!O18</f>
        <v>0</v>
      </c>
      <c r="I13" s="506"/>
      <c r="J13" s="506"/>
      <c r="K13" s="506"/>
      <c r="L13" s="499">
        <f t="shared" si="6"/>
        <v>0</v>
      </c>
      <c r="M13" s="497">
        <f>'ریز 1.4'!O25</f>
        <v>406254</v>
      </c>
      <c r="N13" s="506"/>
      <c r="O13" s="506"/>
      <c r="P13" s="506"/>
      <c r="Q13" s="498">
        <f t="shared" si="7"/>
        <v>406254</v>
      </c>
      <c r="R13" s="497">
        <f>'ریز 1.4'!O26</f>
        <v>377171</v>
      </c>
      <c r="S13" s="506"/>
      <c r="T13" s="506"/>
      <c r="U13" s="506"/>
      <c r="V13" s="500">
        <f t="shared" si="8"/>
        <v>377171</v>
      </c>
    </row>
    <row r="14" spans="1:22" ht="39.6" customHeight="1" thickBot="1">
      <c r="A14" s="730"/>
      <c r="B14" s="236" t="s">
        <v>400</v>
      </c>
      <c r="C14" s="506"/>
      <c r="D14" s="506"/>
      <c r="E14" s="506"/>
      <c r="F14" s="506"/>
      <c r="G14" s="498">
        <f t="shared" si="5"/>
        <v>0</v>
      </c>
      <c r="H14" s="506"/>
      <c r="I14" s="506"/>
      <c r="J14" s="506"/>
      <c r="K14" s="506"/>
      <c r="L14" s="499">
        <f t="shared" si="6"/>
        <v>0</v>
      </c>
      <c r="M14" s="506"/>
      <c r="N14" s="506"/>
      <c r="O14" s="506"/>
      <c r="P14" s="506"/>
      <c r="Q14" s="498">
        <f t="shared" si="7"/>
        <v>0</v>
      </c>
      <c r="R14" s="506"/>
      <c r="S14" s="506"/>
      <c r="T14" s="506"/>
      <c r="U14" s="506"/>
      <c r="V14" s="504">
        <f t="shared" si="8"/>
        <v>0</v>
      </c>
    </row>
    <row r="15" spans="1:22" ht="39.6" customHeight="1">
      <c r="A15" s="728" t="s">
        <v>164</v>
      </c>
      <c r="B15" s="235" t="s">
        <v>3</v>
      </c>
      <c r="C15" s="493">
        <v>0</v>
      </c>
      <c r="D15" s="493"/>
      <c r="E15" s="493"/>
      <c r="F15" s="493"/>
      <c r="G15" s="494">
        <f t="shared" si="5"/>
        <v>0</v>
      </c>
      <c r="H15" s="493">
        <v>0</v>
      </c>
      <c r="I15" s="493"/>
      <c r="J15" s="493"/>
      <c r="K15" s="493"/>
      <c r="L15" s="495">
        <f t="shared" si="6"/>
        <v>0</v>
      </c>
      <c r="M15" s="493"/>
      <c r="N15" s="493"/>
      <c r="O15" s="493"/>
      <c r="P15" s="493"/>
      <c r="Q15" s="494">
        <f t="shared" si="7"/>
        <v>0</v>
      </c>
      <c r="R15" s="493">
        <f t="shared" ref="R15:U16" si="9">C15+H15+M15</f>
        <v>0</v>
      </c>
      <c r="S15" s="493">
        <f t="shared" si="9"/>
        <v>0</v>
      </c>
      <c r="T15" s="493">
        <f t="shared" si="9"/>
        <v>0</v>
      </c>
      <c r="U15" s="493">
        <f t="shared" si="9"/>
        <v>0</v>
      </c>
      <c r="V15" s="496">
        <f t="shared" si="8"/>
        <v>0</v>
      </c>
    </row>
    <row r="16" spans="1:22" ht="39.6" customHeight="1">
      <c r="A16" s="729"/>
      <c r="B16" s="217" t="s">
        <v>9</v>
      </c>
      <c r="C16" s="497"/>
      <c r="D16" s="497"/>
      <c r="E16" s="497"/>
      <c r="F16" s="497"/>
      <c r="G16" s="498">
        <f t="shared" si="5"/>
        <v>0</v>
      </c>
      <c r="H16" s="497"/>
      <c r="I16" s="497"/>
      <c r="J16" s="497"/>
      <c r="K16" s="497"/>
      <c r="L16" s="499">
        <f t="shared" si="6"/>
        <v>0</v>
      </c>
      <c r="M16" s="497">
        <v>-154950</v>
      </c>
      <c r="N16" s="497"/>
      <c r="O16" s="497"/>
      <c r="P16" s="497"/>
      <c r="Q16" s="498">
        <f t="shared" si="7"/>
        <v>-154950</v>
      </c>
      <c r="R16" s="497">
        <f t="shared" si="9"/>
        <v>-154950</v>
      </c>
      <c r="S16" s="497">
        <f t="shared" si="9"/>
        <v>0</v>
      </c>
      <c r="T16" s="497">
        <f t="shared" si="9"/>
        <v>0</v>
      </c>
      <c r="U16" s="497">
        <f t="shared" si="9"/>
        <v>0</v>
      </c>
      <c r="V16" s="500">
        <f t="shared" si="8"/>
        <v>-154950</v>
      </c>
    </row>
    <row r="17" spans="1:23" ht="62.25" customHeight="1" thickBot="1">
      <c r="A17" s="730"/>
      <c r="B17" s="236" t="s">
        <v>400</v>
      </c>
      <c r="C17" s="506"/>
      <c r="D17" s="506"/>
      <c r="E17" s="506"/>
      <c r="F17" s="506"/>
      <c r="G17" s="498">
        <f t="shared" si="5"/>
        <v>0</v>
      </c>
      <c r="H17" s="506"/>
      <c r="I17" s="506"/>
      <c r="J17" s="506"/>
      <c r="K17" s="506"/>
      <c r="L17" s="499">
        <f t="shared" si="6"/>
        <v>0</v>
      </c>
      <c r="M17" s="506"/>
      <c r="N17" s="506"/>
      <c r="O17" s="506"/>
      <c r="P17" s="506"/>
      <c r="Q17" s="498">
        <f t="shared" si="7"/>
        <v>0</v>
      </c>
      <c r="R17" s="506"/>
      <c r="S17" s="506"/>
      <c r="T17" s="506"/>
      <c r="U17" s="506"/>
      <c r="V17" s="504">
        <f t="shared" si="8"/>
        <v>0</v>
      </c>
    </row>
    <row r="18" spans="1:23" ht="39.6" customHeight="1">
      <c r="A18" s="728" t="s">
        <v>165</v>
      </c>
      <c r="B18" s="235" t="s">
        <v>3</v>
      </c>
      <c r="C18" s="493">
        <v>16052</v>
      </c>
      <c r="D18" s="654">
        <v>0</v>
      </c>
      <c r="E18" s="493"/>
      <c r="F18" s="493"/>
      <c r="G18" s="494">
        <f t="shared" si="5"/>
        <v>16052</v>
      </c>
      <c r="H18" s="493"/>
      <c r="I18" s="493">
        <v>0</v>
      </c>
      <c r="J18" s="493"/>
      <c r="K18" s="493"/>
      <c r="L18" s="495">
        <f t="shared" si="6"/>
        <v>0</v>
      </c>
      <c r="M18" s="602">
        <v>252054</v>
      </c>
      <c r="N18" s="493"/>
      <c r="O18" s="493"/>
      <c r="P18" s="493"/>
      <c r="Q18" s="494">
        <f t="shared" si="7"/>
        <v>252054</v>
      </c>
      <c r="R18" s="493">
        <f t="shared" ref="R18:R26" si="10">C18+H18+M18</f>
        <v>268106</v>
      </c>
      <c r="S18" s="493">
        <f t="shared" ref="S18:S26" si="11">D18+I18+N18</f>
        <v>0</v>
      </c>
      <c r="T18" s="493">
        <f t="shared" ref="T18:T26" si="12">E18+J18+O18</f>
        <v>0</v>
      </c>
      <c r="U18" s="493">
        <f t="shared" ref="U18:U26" si="13">F18+K18+P18</f>
        <v>0</v>
      </c>
      <c r="V18" s="496">
        <f t="shared" si="8"/>
        <v>268106</v>
      </c>
      <c r="W18" s="408"/>
    </row>
    <row r="19" spans="1:23" ht="47.45" customHeight="1">
      <c r="A19" s="729"/>
      <c r="B19" s="217" t="s">
        <v>9</v>
      </c>
      <c r="C19" s="497">
        <v>0</v>
      </c>
      <c r="D19" s="497">
        <v>0</v>
      </c>
      <c r="E19" s="497"/>
      <c r="F19" s="497"/>
      <c r="G19" s="498">
        <f t="shared" si="5"/>
        <v>0</v>
      </c>
      <c r="H19" s="497"/>
      <c r="I19" s="497">
        <v>0</v>
      </c>
      <c r="J19" s="497"/>
      <c r="K19" s="497"/>
      <c r="L19" s="499">
        <f t="shared" si="6"/>
        <v>0</v>
      </c>
      <c r="M19" s="603">
        <v>603338</v>
      </c>
      <c r="N19" s="497"/>
      <c r="O19" s="497"/>
      <c r="P19" s="497"/>
      <c r="Q19" s="498">
        <f t="shared" si="7"/>
        <v>603338</v>
      </c>
      <c r="R19" s="497">
        <f t="shared" si="10"/>
        <v>603338</v>
      </c>
      <c r="S19" s="497">
        <f t="shared" si="11"/>
        <v>0</v>
      </c>
      <c r="T19" s="497">
        <f t="shared" si="12"/>
        <v>0</v>
      </c>
      <c r="U19" s="497">
        <f t="shared" si="13"/>
        <v>0</v>
      </c>
      <c r="V19" s="500">
        <f t="shared" si="8"/>
        <v>603338</v>
      </c>
      <c r="W19" s="408"/>
    </row>
    <row r="20" spans="1:23" ht="50.45" customHeight="1" thickBot="1">
      <c r="A20" s="730"/>
      <c r="B20" s="236" t="s">
        <v>400</v>
      </c>
      <c r="C20" s="501">
        <v>0</v>
      </c>
      <c r="D20" s="501">
        <v>0</v>
      </c>
      <c r="E20" s="501"/>
      <c r="F20" s="501"/>
      <c r="G20" s="498">
        <f t="shared" si="5"/>
        <v>0</v>
      </c>
      <c r="H20" s="501"/>
      <c r="I20" s="501"/>
      <c r="J20" s="501"/>
      <c r="K20" s="501"/>
      <c r="L20" s="499">
        <f t="shared" si="6"/>
        <v>0</v>
      </c>
      <c r="M20" s="604">
        <v>103322</v>
      </c>
      <c r="N20" s="501"/>
      <c r="O20" s="501"/>
      <c r="P20" s="501"/>
      <c r="Q20" s="498">
        <f t="shared" si="7"/>
        <v>103322</v>
      </c>
      <c r="R20" s="501">
        <f t="shared" si="10"/>
        <v>103322</v>
      </c>
      <c r="S20" s="501">
        <f t="shared" si="11"/>
        <v>0</v>
      </c>
      <c r="T20" s="501">
        <f t="shared" si="12"/>
        <v>0</v>
      </c>
      <c r="U20" s="501">
        <f t="shared" si="13"/>
        <v>0</v>
      </c>
      <c r="V20" s="504">
        <f t="shared" si="8"/>
        <v>103322</v>
      </c>
      <c r="W20" s="408"/>
    </row>
    <row r="21" spans="1:23" ht="39.6" customHeight="1">
      <c r="A21" s="728" t="s">
        <v>503</v>
      </c>
      <c r="B21" s="235" t="s">
        <v>3</v>
      </c>
      <c r="C21" s="493"/>
      <c r="D21" s="493"/>
      <c r="E21" s="493"/>
      <c r="F21" s="493"/>
      <c r="G21" s="494">
        <f t="shared" si="5"/>
        <v>0</v>
      </c>
      <c r="H21" s="493"/>
      <c r="I21" s="493"/>
      <c r="J21" s="493">
        <v>0</v>
      </c>
      <c r="K21" s="493"/>
      <c r="L21" s="495">
        <f t="shared" si="6"/>
        <v>0</v>
      </c>
      <c r="M21" s="493">
        <v>240316</v>
      </c>
      <c r="N21" s="493"/>
      <c r="O21" s="493"/>
      <c r="P21" s="493"/>
      <c r="Q21" s="494">
        <f t="shared" si="7"/>
        <v>240316</v>
      </c>
      <c r="R21" s="493">
        <f t="shared" si="10"/>
        <v>240316</v>
      </c>
      <c r="S21" s="497">
        <f t="shared" si="11"/>
        <v>0</v>
      </c>
      <c r="T21" s="493">
        <f t="shared" si="12"/>
        <v>0</v>
      </c>
      <c r="U21" s="493">
        <f t="shared" si="13"/>
        <v>0</v>
      </c>
      <c r="V21" s="496">
        <f t="shared" si="8"/>
        <v>240316</v>
      </c>
    </row>
    <row r="22" spans="1:23" ht="39.6" customHeight="1">
      <c r="A22" s="729"/>
      <c r="B22" s="217" t="s">
        <v>9</v>
      </c>
      <c r="C22" s="497"/>
      <c r="D22" s="497"/>
      <c r="E22" s="497">
        <v>0</v>
      </c>
      <c r="F22" s="497"/>
      <c r="G22" s="498">
        <f t="shared" si="5"/>
        <v>0</v>
      </c>
      <c r="H22" s="497"/>
      <c r="I22" s="497"/>
      <c r="J22" s="497">
        <v>0</v>
      </c>
      <c r="K22" s="497"/>
      <c r="L22" s="499">
        <f t="shared" si="6"/>
        <v>0</v>
      </c>
      <c r="M22" s="497"/>
      <c r="N22" s="497">
        <v>0</v>
      </c>
      <c r="O22" s="497">
        <v>252924</v>
      </c>
      <c r="P22" s="497"/>
      <c r="Q22" s="498">
        <f t="shared" si="7"/>
        <v>252924</v>
      </c>
      <c r="R22" s="497">
        <f t="shared" si="10"/>
        <v>0</v>
      </c>
      <c r="S22" s="497">
        <f t="shared" si="11"/>
        <v>0</v>
      </c>
      <c r="T22" s="497">
        <f t="shared" si="12"/>
        <v>252924</v>
      </c>
      <c r="U22" s="497">
        <f t="shared" si="13"/>
        <v>0</v>
      </c>
      <c r="V22" s="500">
        <f t="shared" si="8"/>
        <v>252924</v>
      </c>
      <c r="W22" s="408"/>
    </row>
    <row r="23" spans="1:23" ht="39.6" customHeight="1" thickBot="1">
      <c r="A23" s="730"/>
      <c r="B23" s="236" t="s">
        <v>400</v>
      </c>
      <c r="C23" s="501"/>
      <c r="D23" s="501"/>
      <c r="E23" s="501"/>
      <c r="F23" s="501"/>
      <c r="G23" s="498">
        <f t="shared" si="5"/>
        <v>0</v>
      </c>
      <c r="H23" s="501"/>
      <c r="I23" s="501"/>
      <c r="J23" s="501"/>
      <c r="K23" s="501"/>
      <c r="L23" s="499">
        <f t="shared" si="6"/>
        <v>0</v>
      </c>
      <c r="M23" s="501">
        <v>313193</v>
      </c>
      <c r="N23" s="501"/>
      <c r="O23" s="501"/>
      <c r="P23" s="501"/>
      <c r="Q23" s="498">
        <f t="shared" si="7"/>
        <v>313193</v>
      </c>
      <c r="R23" s="501">
        <f t="shared" si="10"/>
        <v>313193</v>
      </c>
      <c r="S23" s="501">
        <f t="shared" si="11"/>
        <v>0</v>
      </c>
      <c r="T23" s="501">
        <f t="shared" si="12"/>
        <v>0</v>
      </c>
      <c r="U23" s="501">
        <f t="shared" si="13"/>
        <v>0</v>
      </c>
      <c r="V23" s="500">
        <f t="shared" si="8"/>
        <v>313193</v>
      </c>
    </row>
    <row r="24" spans="1:23" ht="39.6" customHeight="1">
      <c r="A24" s="728" t="s">
        <v>166</v>
      </c>
      <c r="B24" s="235" t="s">
        <v>3</v>
      </c>
      <c r="C24" s="660">
        <v>0</v>
      </c>
      <c r="D24" s="493">
        <v>0</v>
      </c>
      <c r="E24" s="493">
        <v>0</v>
      </c>
      <c r="F24" s="493">
        <v>0</v>
      </c>
      <c r="G24" s="494">
        <f t="shared" si="5"/>
        <v>0</v>
      </c>
      <c r="H24" s="493">
        <v>0</v>
      </c>
      <c r="I24" s="493"/>
      <c r="J24" s="493"/>
      <c r="K24" s="493">
        <v>0</v>
      </c>
      <c r="L24" s="495">
        <f t="shared" si="6"/>
        <v>0</v>
      </c>
      <c r="M24" s="493"/>
      <c r="N24" s="493">
        <v>0</v>
      </c>
      <c r="O24" s="493"/>
      <c r="P24" s="493"/>
      <c r="Q24" s="494">
        <f t="shared" si="7"/>
        <v>0</v>
      </c>
      <c r="R24" s="493">
        <f t="shared" si="10"/>
        <v>0</v>
      </c>
      <c r="S24" s="493">
        <f t="shared" si="11"/>
        <v>0</v>
      </c>
      <c r="T24" s="493">
        <f t="shared" si="12"/>
        <v>0</v>
      </c>
      <c r="U24" s="493">
        <f t="shared" si="13"/>
        <v>0</v>
      </c>
      <c r="V24" s="500">
        <f t="shared" si="8"/>
        <v>0</v>
      </c>
    </row>
    <row r="25" spans="1:23" ht="39.6" customHeight="1">
      <c r="A25" s="729"/>
      <c r="B25" s="217" t="s">
        <v>9</v>
      </c>
      <c r="C25" s="497">
        <v>0</v>
      </c>
      <c r="D25" s="497">
        <v>0</v>
      </c>
      <c r="E25" s="497">
        <v>0</v>
      </c>
      <c r="F25" s="497">
        <v>0</v>
      </c>
      <c r="G25" s="498">
        <f t="shared" si="5"/>
        <v>0</v>
      </c>
      <c r="H25" s="497"/>
      <c r="I25" s="497"/>
      <c r="J25" s="497"/>
      <c r="K25" s="497">
        <v>0</v>
      </c>
      <c r="L25" s="499">
        <f t="shared" si="6"/>
        <v>0</v>
      </c>
      <c r="M25" s="497">
        <v>0</v>
      </c>
      <c r="N25" s="497"/>
      <c r="O25" s="497">
        <v>0</v>
      </c>
      <c r="P25" s="497"/>
      <c r="Q25" s="498">
        <f t="shared" si="7"/>
        <v>0</v>
      </c>
      <c r="R25" s="497">
        <f t="shared" si="10"/>
        <v>0</v>
      </c>
      <c r="S25" s="497">
        <f t="shared" si="11"/>
        <v>0</v>
      </c>
      <c r="T25" s="497">
        <f t="shared" si="12"/>
        <v>0</v>
      </c>
      <c r="U25" s="497">
        <f t="shared" si="13"/>
        <v>0</v>
      </c>
      <c r="V25" s="500">
        <f t="shared" si="8"/>
        <v>0</v>
      </c>
    </row>
    <row r="26" spans="1:23" ht="39.6" customHeight="1" thickBot="1">
      <c r="A26" s="731"/>
      <c r="B26" s="232" t="s">
        <v>400</v>
      </c>
      <c r="C26" s="513">
        <v>0</v>
      </c>
      <c r="D26" s="513"/>
      <c r="E26" s="513"/>
      <c r="F26" s="513"/>
      <c r="G26" s="514">
        <f t="shared" si="5"/>
        <v>0</v>
      </c>
      <c r="H26" s="513"/>
      <c r="I26" s="513"/>
      <c r="J26" s="513"/>
      <c r="K26" s="513"/>
      <c r="L26" s="515">
        <f t="shared" si="6"/>
        <v>0</v>
      </c>
      <c r="M26" s="513"/>
      <c r="N26" s="513">
        <v>0</v>
      </c>
      <c r="O26" s="513"/>
      <c r="P26" s="513"/>
      <c r="Q26" s="514">
        <f t="shared" si="7"/>
        <v>0</v>
      </c>
      <c r="R26" s="513">
        <f t="shared" si="10"/>
        <v>0</v>
      </c>
      <c r="S26" s="513">
        <f t="shared" si="11"/>
        <v>0</v>
      </c>
      <c r="T26" s="513">
        <f t="shared" si="12"/>
        <v>0</v>
      </c>
      <c r="U26" s="513">
        <f t="shared" si="13"/>
        <v>0</v>
      </c>
      <c r="V26" s="500">
        <f t="shared" si="8"/>
        <v>0</v>
      </c>
    </row>
    <row r="27" spans="1:23" ht="39.6" customHeight="1">
      <c r="A27" s="728" t="s">
        <v>167</v>
      </c>
      <c r="B27" s="235" t="s">
        <v>3</v>
      </c>
      <c r="C27" s="605">
        <v>8500</v>
      </c>
      <c r="D27" s="605">
        <v>4375</v>
      </c>
      <c r="E27" s="493">
        <v>0</v>
      </c>
      <c r="F27" s="493"/>
      <c r="G27" s="494">
        <f t="shared" si="5"/>
        <v>12875</v>
      </c>
      <c r="H27" s="493"/>
      <c r="I27" s="493"/>
      <c r="J27" s="493"/>
      <c r="K27" s="493"/>
      <c r="L27" s="495">
        <f t="shared" si="6"/>
        <v>0</v>
      </c>
      <c r="M27" s="602">
        <v>103477</v>
      </c>
      <c r="N27" s="602">
        <v>299444</v>
      </c>
      <c r="O27" s="493"/>
      <c r="P27" s="493"/>
      <c r="Q27" s="494">
        <f t="shared" si="7"/>
        <v>402921</v>
      </c>
      <c r="R27" s="493">
        <f t="shared" ref="R27:R36" si="14">C27+H27+M27</f>
        <v>111977</v>
      </c>
      <c r="S27" s="493">
        <f>N27+D27</f>
        <v>303819</v>
      </c>
      <c r="T27" s="493">
        <f t="shared" ref="T27" si="15">O27+E27</f>
        <v>0</v>
      </c>
      <c r="U27" s="493">
        <f t="shared" ref="U27" si="16">P27+F27</f>
        <v>0</v>
      </c>
      <c r="V27" s="496">
        <f>SUM(R27:U27)</f>
        <v>415796</v>
      </c>
    </row>
    <row r="28" spans="1:23" ht="39.6" customHeight="1">
      <c r="A28" s="729"/>
      <c r="B28" s="217" t="s">
        <v>9</v>
      </c>
      <c r="C28" s="603">
        <v>2500</v>
      </c>
      <c r="D28" s="603">
        <v>1500</v>
      </c>
      <c r="E28" s="497">
        <v>200</v>
      </c>
      <c r="F28" s="497"/>
      <c r="G28" s="498">
        <f t="shared" si="5"/>
        <v>4200</v>
      </c>
      <c r="H28" s="497"/>
      <c r="I28" s="497"/>
      <c r="J28" s="497"/>
      <c r="K28" s="497"/>
      <c r="L28" s="499">
        <f t="shared" si="6"/>
        <v>0</v>
      </c>
      <c r="M28" s="603">
        <v>78635</v>
      </c>
      <c r="N28" s="603">
        <v>121059</v>
      </c>
      <c r="O28" s="497">
        <v>0</v>
      </c>
      <c r="P28" s="497"/>
      <c r="Q28" s="498">
        <f t="shared" si="7"/>
        <v>199694</v>
      </c>
      <c r="R28" s="497">
        <f t="shared" si="14"/>
        <v>81135</v>
      </c>
      <c r="S28" s="497">
        <f t="shared" ref="S28" si="17">N28+D28</f>
        <v>122559</v>
      </c>
      <c r="T28" s="497">
        <f t="shared" ref="T28:T36" si="18">E28+J28+O28</f>
        <v>200</v>
      </c>
      <c r="U28" s="497">
        <f t="shared" ref="U28:U36" si="19">F28+K28+P28</f>
        <v>0</v>
      </c>
      <c r="V28" s="500">
        <f>SUM(R28:U28)</f>
        <v>203894</v>
      </c>
      <c r="W28" s="408">
        <f>V27+V28+V29</f>
        <v>619690</v>
      </c>
    </row>
    <row r="29" spans="1:23" ht="39.6" customHeight="1" thickBot="1">
      <c r="A29" s="730"/>
      <c r="B29" s="236" t="s">
        <v>400</v>
      </c>
      <c r="C29" s="501">
        <v>0</v>
      </c>
      <c r="D29" s="501"/>
      <c r="E29" s="501"/>
      <c r="F29" s="501"/>
      <c r="G29" s="502">
        <f t="shared" si="5"/>
        <v>0</v>
      </c>
      <c r="H29" s="501"/>
      <c r="I29" s="501"/>
      <c r="J29" s="501"/>
      <c r="K29" s="501"/>
      <c r="L29" s="503">
        <f t="shared" si="6"/>
        <v>0</v>
      </c>
      <c r="M29" s="517">
        <v>0</v>
      </c>
      <c r="N29" s="501"/>
      <c r="O29" s="501"/>
      <c r="P29" s="501"/>
      <c r="Q29" s="502">
        <f t="shared" si="7"/>
        <v>0</v>
      </c>
      <c r="R29" s="501">
        <f t="shared" si="14"/>
        <v>0</v>
      </c>
      <c r="S29" s="501">
        <f>N29+D29</f>
        <v>0</v>
      </c>
      <c r="T29" s="501">
        <f t="shared" si="18"/>
        <v>0</v>
      </c>
      <c r="U29" s="501">
        <f t="shared" si="19"/>
        <v>0</v>
      </c>
      <c r="V29" s="504">
        <f>SUM(R29:U29)</f>
        <v>0</v>
      </c>
      <c r="W29" s="408"/>
    </row>
    <row r="30" spans="1:23" ht="39.6" customHeight="1">
      <c r="A30" s="732" t="s">
        <v>168</v>
      </c>
      <c r="B30" s="370" t="s">
        <v>3</v>
      </c>
      <c r="C30" s="508">
        <v>0</v>
      </c>
      <c r="D30" s="508">
        <f>'ریز 1.10'!E20</f>
        <v>0</v>
      </c>
      <c r="E30" s="508">
        <f>'ریز 1.10'!F20</f>
        <v>0</v>
      </c>
      <c r="F30" s="508">
        <f>'ریز 1.10'!G20</f>
        <v>0</v>
      </c>
      <c r="G30" s="510">
        <f t="shared" si="5"/>
        <v>0</v>
      </c>
      <c r="H30" s="508">
        <f>'ریز 1.10'!D43</f>
        <v>0</v>
      </c>
      <c r="I30" s="508">
        <f>'ریز 1.10'!E43</f>
        <v>0</v>
      </c>
      <c r="J30" s="508">
        <f>'ریز 1.10'!F43</f>
        <v>0</v>
      </c>
      <c r="K30" s="508">
        <f>'ریز 1.10'!G43</f>
        <v>0</v>
      </c>
      <c r="L30" s="511">
        <f t="shared" si="6"/>
        <v>0</v>
      </c>
      <c r="M30" s="508">
        <f>'ریز 1.10'!D66</f>
        <v>0</v>
      </c>
      <c r="N30" s="508">
        <f>'ریز 1.10'!E66</f>
        <v>0</v>
      </c>
      <c r="O30" s="508">
        <f>'ریز 1.10'!F66</f>
        <v>0</v>
      </c>
      <c r="P30" s="508">
        <f>'ریز 1.10'!G66</f>
        <v>0</v>
      </c>
      <c r="Q30" s="510">
        <f t="shared" si="7"/>
        <v>0</v>
      </c>
      <c r="R30" s="508">
        <f t="shared" si="14"/>
        <v>0</v>
      </c>
      <c r="S30" s="508">
        <f t="shared" ref="S30:S36" si="20">D30+I30+N30</f>
        <v>0</v>
      </c>
      <c r="T30" s="508">
        <f t="shared" si="18"/>
        <v>0</v>
      </c>
      <c r="U30" s="508">
        <f t="shared" si="19"/>
        <v>0</v>
      </c>
      <c r="V30" s="512">
        <f t="shared" si="8"/>
        <v>0</v>
      </c>
    </row>
    <row r="31" spans="1:23" ht="39.6" customHeight="1">
      <c r="A31" s="729"/>
      <c r="B31" s="217" t="s">
        <v>9</v>
      </c>
      <c r="C31" s="497"/>
      <c r="D31" s="497">
        <f>'ریز 1.10'!E21</f>
        <v>0</v>
      </c>
      <c r="E31" s="497">
        <f>'ریز 1.10'!F21</f>
        <v>0</v>
      </c>
      <c r="F31" s="497">
        <f>'ریز 1.10'!G21</f>
        <v>0</v>
      </c>
      <c r="G31" s="498">
        <f t="shared" si="5"/>
        <v>0</v>
      </c>
      <c r="H31" s="497">
        <f>'ریز 1.10'!D44</f>
        <v>0</v>
      </c>
      <c r="I31" s="497">
        <f>'ریز 1.10'!E44</f>
        <v>0</v>
      </c>
      <c r="J31" s="497">
        <f>'ریز 1.10'!F44</f>
        <v>0</v>
      </c>
      <c r="K31" s="497">
        <f>'ریز 1.10'!G44</f>
        <v>0</v>
      </c>
      <c r="L31" s="499">
        <f t="shared" si="6"/>
        <v>0</v>
      </c>
      <c r="M31" s="497">
        <v>1960894</v>
      </c>
      <c r="N31" s="497">
        <f>'ریز 1.10'!E67</f>
        <v>0</v>
      </c>
      <c r="O31" s="497">
        <f>'ریز 1.10'!F67</f>
        <v>0</v>
      </c>
      <c r="P31" s="497">
        <f>'ریز 1.10'!G67</f>
        <v>0</v>
      </c>
      <c r="Q31" s="498">
        <f t="shared" si="7"/>
        <v>1960894</v>
      </c>
      <c r="R31" s="497">
        <f t="shared" si="14"/>
        <v>1960894</v>
      </c>
      <c r="S31" s="497">
        <f t="shared" si="20"/>
        <v>0</v>
      </c>
      <c r="T31" s="497">
        <f t="shared" si="18"/>
        <v>0</v>
      </c>
      <c r="U31" s="497">
        <f t="shared" si="19"/>
        <v>0</v>
      </c>
      <c r="V31" s="500">
        <f t="shared" si="8"/>
        <v>1960894</v>
      </c>
    </row>
    <row r="32" spans="1:23" ht="39.6" customHeight="1" thickBot="1">
      <c r="A32" s="731"/>
      <c r="B32" s="232" t="s">
        <v>400</v>
      </c>
      <c r="C32" s="513">
        <f>'ریز 1.10'!D22</f>
        <v>0</v>
      </c>
      <c r="D32" s="513">
        <f>'ریز 1.10'!E22</f>
        <v>0</v>
      </c>
      <c r="E32" s="513">
        <f>'ریز 1.10'!F22</f>
        <v>0</v>
      </c>
      <c r="F32" s="513">
        <f>'ریز 1.10'!G22</f>
        <v>0</v>
      </c>
      <c r="G32" s="514">
        <f t="shared" si="5"/>
        <v>0</v>
      </c>
      <c r="H32" s="513">
        <f>'ریز 1.10'!D45</f>
        <v>0</v>
      </c>
      <c r="I32" s="513">
        <f>'ریز 1.10'!E45</f>
        <v>0</v>
      </c>
      <c r="J32" s="513">
        <f>'ریز 1.10'!F45</f>
        <v>0</v>
      </c>
      <c r="K32" s="513">
        <f>'ریز 1.10'!G45</f>
        <v>0</v>
      </c>
      <c r="L32" s="515">
        <f t="shared" si="6"/>
        <v>0</v>
      </c>
      <c r="M32" s="513">
        <f>'ریز 1.10'!D68</f>
        <v>0</v>
      </c>
      <c r="N32" s="513">
        <f>'ریز 1.10'!E68</f>
        <v>0</v>
      </c>
      <c r="O32" s="513">
        <f>'ریز 1.10'!F68</f>
        <v>0</v>
      </c>
      <c r="P32" s="513">
        <f>'ریز 1.10'!G68</f>
        <v>0</v>
      </c>
      <c r="Q32" s="514">
        <f t="shared" si="7"/>
        <v>0</v>
      </c>
      <c r="R32" s="513">
        <f t="shared" si="14"/>
        <v>0</v>
      </c>
      <c r="S32" s="513">
        <f t="shared" si="20"/>
        <v>0</v>
      </c>
      <c r="T32" s="513">
        <f t="shared" si="18"/>
        <v>0</v>
      </c>
      <c r="U32" s="513">
        <f t="shared" si="19"/>
        <v>0</v>
      </c>
      <c r="V32" s="516">
        <f t="shared" si="8"/>
        <v>0</v>
      </c>
    </row>
    <row r="33" spans="1:22" ht="39.6" customHeight="1">
      <c r="A33" s="728" t="s">
        <v>23</v>
      </c>
      <c r="B33" s="235" t="s">
        <v>3</v>
      </c>
      <c r="C33" s="493">
        <f t="shared" ref="C33:Q33" si="21">C3+C9+C12+C15+C18+C21+C24-C27-C30+C6</f>
        <v>1202495</v>
      </c>
      <c r="D33" s="493">
        <f t="shared" si="21"/>
        <v>-4375</v>
      </c>
      <c r="E33" s="493">
        <f t="shared" si="21"/>
        <v>0</v>
      </c>
      <c r="F33" s="493">
        <f t="shared" si="21"/>
        <v>0</v>
      </c>
      <c r="G33" s="494">
        <f t="shared" si="21"/>
        <v>1198120</v>
      </c>
      <c r="H33" s="493">
        <f t="shared" si="21"/>
        <v>72859</v>
      </c>
      <c r="I33" s="493">
        <f t="shared" si="21"/>
        <v>0</v>
      </c>
      <c r="J33" s="493">
        <f t="shared" si="21"/>
        <v>0</v>
      </c>
      <c r="K33" s="493">
        <f t="shared" si="21"/>
        <v>0</v>
      </c>
      <c r="L33" s="495">
        <f t="shared" si="21"/>
        <v>72859</v>
      </c>
      <c r="M33" s="493">
        <f t="shared" si="21"/>
        <v>10189522</v>
      </c>
      <c r="N33" s="493">
        <f t="shared" si="21"/>
        <v>-299444</v>
      </c>
      <c r="O33" s="493">
        <f t="shared" si="21"/>
        <v>0</v>
      </c>
      <c r="P33" s="493">
        <f t="shared" si="21"/>
        <v>0</v>
      </c>
      <c r="Q33" s="494">
        <f t="shared" si="21"/>
        <v>9890078</v>
      </c>
      <c r="R33" s="493">
        <f t="shared" si="14"/>
        <v>11464876</v>
      </c>
      <c r="S33" s="493">
        <f t="shared" si="20"/>
        <v>-303819</v>
      </c>
      <c r="T33" s="493">
        <f t="shared" si="18"/>
        <v>0</v>
      </c>
      <c r="U33" s="493">
        <f t="shared" si="19"/>
        <v>0</v>
      </c>
      <c r="V33" s="496">
        <f t="shared" si="8"/>
        <v>11161057</v>
      </c>
    </row>
    <row r="34" spans="1:22" ht="39.6" customHeight="1">
      <c r="A34" s="729"/>
      <c r="B34" s="217" t="s">
        <v>9</v>
      </c>
      <c r="C34" s="497">
        <f t="shared" ref="C34:Q35" si="22">C4+C10+C13+C16+C19+C22+C25-C28-C31+C7</f>
        <v>54967</v>
      </c>
      <c r="D34" s="497">
        <f t="shared" si="22"/>
        <v>-1500</v>
      </c>
      <c r="E34" s="497">
        <f t="shared" si="22"/>
        <v>-200</v>
      </c>
      <c r="F34" s="497">
        <f t="shared" si="22"/>
        <v>0</v>
      </c>
      <c r="G34" s="498">
        <f t="shared" si="22"/>
        <v>53267</v>
      </c>
      <c r="H34" s="497">
        <f t="shared" si="22"/>
        <v>0</v>
      </c>
      <c r="I34" s="497">
        <f>I4+I10+I13+I16+I19+I22+I25-I28-I31+I7</f>
        <v>0</v>
      </c>
      <c r="J34" s="497">
        <f t="shared" si="22"/>
        <v>0</v>
      </c>
      <c r="K34" s="497">
        <f t="shared" si="22"/>
        <v>0</v>
      </c>
      <c r="L34" s="499">
        <f t="shared" si="22"/>
        <v>0</v>
      </c>
      <c r="M34" s="497">
        <f t="shared" si="22"/>
        <v>4808408</v>
      </c>
      <c r="N34" s="497">
        <f t="shared" si="22"/>
        <v>-121059</v>
      </c>
      <c r="O34" s="497">
        <f t="shared" si="22"/>
        <v>252924</v>
      </c>
      <c r="P34" s="497">
        <f t="shared" si="22"/>
        <v>0</v>
      </c>
      <c r="Q34" s="498">
        <f t="shared" si="22"/>
        <v>4940273</v>
      </c>
      <c r="R34" s="497">
        <f t="shared" si="14"/>
        <v>4863375</v>
      </c>
      <c r="S34" s="497">
        <f t="shared" si="20"/>
        <v>-122559</v>
      </c>
      <c r="T34" s="497">
        <f t="shared" si="18"/>
        <v>252724</v>
      </c>
      <c r="U34" s="497">
        <f t="shared" si="19"/>
        <v>0</v>
      </c>
      <c r="V34" s="500">
        <f t="shared" si="8"/>
        <v>4993540</v>
      </c>
    </row>
    <row r="35" spans="1:22" ht="39.6" customHeight="1">
      <c r="A35" s="729"/>
      <c r="B35" s="217" t="s">
        <v>400</v>
      </c>
      <c r="C35" s="497">
        <f t="shared" si="22"/>
        <v>0</v>
      </c>
      <c r="D35" s="497">
        <f t="shared" si="22"/>
        <v>0</v>
      </c>
      <c r="E35" s="497">
        <f t="shared" si="22"/>
        <v>0</v>
      </c>
      <c r="F35" s="497">
        <f t="shared" si="22"/>
        <v>0</v>
      </c>
      <c r="G35" s="498">
        <f t="shared" si="22"/>
        <v>0</v>
      </c>
      <c r="H35" s="497">
        <f t="shared" si="22"/>
        <v>0</v>
      </c>
      <c r="I35" s="497">
        <f>I5+I11+I14+I17+I20+I23+I26-I29-I32+I8</f>
        <v>0</v>
      </c>
      <c r="J35" s="497">
        <f t="shared" si="22"/>
        <v>0</v>
      </c>
      <c r="K35" s="497">
        <f t="shared" si="22"/>
        <v>0</v>
      </c>
      <c r="L35" s="499">
        <f t="shared" si="22"/>
        <v>0</v>
      </c>
      <c r="M35" s="497">
        <f t="shared" si="22"/>
        <v>416515</v>
      </c>
      <c r="N35" s="497">
        <f t="shared" si="22"/>
        <v>0</v>
      </c>
      <c r="O35" s="497">
        <f t="shared" si="22"/>
        <v>0</v>
      </c>
      <c r="P35" s="497">
        <f t="shared" si="22"/>
        <v>0</v>
      </c>
      <c r="Q35" s="498">
        <f t="shared" si="22"/>
        <v>416515</v>
      </c>
      <c r="R35" s="497">
        <f t="shared" si="14"/>
        <v>416515</v>
      </c>
      <c r="S35" s="497">
        <f t="shared" si="20"/>
        <v>0</v>
      </c>
      <c r="T35" s="497">
        <f t="shared" si="18"/>
        <v>0</v>
      </c>
      <c r="U35" s="497">
        <f t="shared" si="19"/>
        <v>0</v>
      </c>
      <c r="V35" s="500">
        <f t="shared" si="8"/>
        <v>416515</v>
      </c>
    </row>
    <row r="36" spans="1:22" ht="39.6" customHeight="1" thickBot="1">
      <c r="A36" s="730"/>
      <c r="B36" s="236" t="s">
        <v>53</v>
      </c>
      <c r="C36" s="501">
        <f>C33+C34</f>
        <v>1257462</v>
      </c>
      <c r="D36" s="501">
        <f t="shared" ref="D36:Q36" si="23">D33+D34</f>
        <v>-5875</v>
      </c>
      <c r="E36" s="501">
        <f t="shared" si="23"/>
        <v>-200</v>
      </c>
      <c r="F36" s="501">
        <f t="shared" si="23"/>
        <v>0</v>
      </c>
      <c r="G36" s="502">
        <f t="shared" si="23"/>
        <v>1251387</v>
      </c>
      <c r="H36" s="501">
        <f t="shared" si="23"/>
        <v>72859</v>
      </c>
      <c r="I36" s="501">
        <f>I33+I34</f>
        <v>0</v>
      </c>
      <c r="J36" s="501">
        <f t="shared" si="23"/>
        <v>0</v>
      </c>
      <c r="K36" s="501">
        <f t="shared" si="23"/>
        <v>0</v>
      </c>
      <c r="L36" s="503">
        <f t="shared" si="23"/>
        <v>72859</v>
      </c>
      <c r="M36" s="501">
        <f t="shared" si="23"/>
        <v>14997930</v>
      </c>
      <c r="N36" s="501">
        <f t="shared" si="23"/>
        <v>-420503</v>
      </c>
      <c r="O36" s="501">
        <f t="shared" si="23"/>
        <v>252924</v>
      </c>
      <c r="P36" s="501">
        <f t="shared" si="23"/>
        <v>0</v>
      </c>
      <c r="Q36" s="502">
        <f t="shared" si="23"/>
        <v>14830351</v>
      </c>
      <c r="R36" s="501">
        <f t="shared" si="14"/>
        <v>16328251</v>
      </c>
      <c r="S36" s="501">
        <f t="shared" si="20"/>
        <v>-426378</v>
      </c>
      <c r="T36" s="501">
        <f t="shared" si="18"/>
        <v>252724</v>
      </c>
      <c r="U36" s="501">
        <f t="shared" si="19"/>
        <v>0</v>
      </c>
      <c r="V36" s="504">
        <f t="shared" si="8"/>
        <v>16154597</v>
      </c>
    </row>
    <row r="43" spans="1:22">
      <c r="I43" s="149">
        <v>718653</v>
      </c>
    </row>
    <row r="45" spans="1:22">
      <c r="I45" s="149">
        <v>499870</v>
      </c>
    </row>
  </sheetData>
  <sheetProtection formatCells="0" formatColumns="0" formatRows="0"/>
  <mergeCells count="16">
    <mergeCell ref="A33:A36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H1:L1"/>
    <mergeCell ref="M1:Q1"/>
    <mergeCell ref="R1:V1"/>
    <mergeCell ref="A1:A2"/>
    <mergeCell ref="C1:G1"/>
  </mergeCells>
  <dataValidations disablePrompts="1" xWindow="786" yWindow="559" count="6">
    <dataValidation type="whole" operator="lessThanOrEqual" allowBlank="1" showInputMessage="1" showErrorMessage="1" errorTitle="خطا" error="مبلغ باید بصورت منفی وارد شود." promptTitle="توجه" prompt="مبلغ باید بصورت منفی درج شود." sqref="M15:P16 C15:F16 H15:K16">
      <formula1>0</formula1>
    </dataValidation>
    <dataValidation allowBlank="1" showInputMessage="1" showErrorMessage="1" promptTitle="توجه" prompt="ابتدا شیت «ریز 1.1» تکمیل شود." sqref="H23:K23 C26:E26 H26:K26 M26:P26 C23:F23 M17:P17 C17:F17 H11:K11 M23:P23 H17:K17 M11:P11 C11:F11"/>
    <dataValidation allowBlank="1" showInputMessage="1" showErrorMessage="1" promptTitle="توجه" prompt="ابتدا شیت «ریز 1.3» تکمیل شود." sqref="H9:H10 M9:M10 C9:F10 I9:K9"/>
    <dataValidation allowBlank="1" showInputMessage="1" showErrorMessage="1" promptTitle="توجه" prompt="ابتدا شیت «ریز 1.2» تکمیل شود." sqref="H6:K8 C6:F8 M6:P8"/>
    <dataValidation allowBlank="1" showInputMessage="1" showErrorMessage="1" promptTitle="توجه" sqref="R3:U5 H3:K5 O3:P5"/>
    <dataValidation allowBlank="1" showInputMessage="1" showErrorMessage="1" promptTitle="توجه" prompt="ابتدا یادداشت 1/4 تکمیل گردد." sqref="C12:V14"/>
  </dataValidations>
  <printOptions verticalCentered="1"/>
  <pageMargins left="0.75" right="0.75" top="0.75" bottom="0.75" header="0" footer="0"/>
  <pageSetup paperSize="9" scale="31" fitToWidth="5" orientation="landscape" r:id="rId1"/>
  <headerFooter>
    <oddHeader>&amp;L&amp;"B Nazanin,Bold"مبالغ به میلیون ريال&amp;C&amp;"B Nazanin,Bold"&amp;18 بودجه تفصیلی عملکرد دانشگاه  علوم پزشکی و خدمات بهداشتی در مانی یاسوج سال 1400&amp;"-,Bold"
&amp;R&amp;"-,Bold"&amp;14 &amp;"B Yekan,Bold"2</oddHeader>
    <oddFooter>&amp;L&amp;"B Nazanin,Bold"&amp;14    &amp;16رییس مرکز بودجه :دکتر سید جواد طباییان      &amp;14          &amp;C&amp;"B Nazanin,Bold"&amp;14معاون توسعه امین اله بابوئی&amp;R&amp;"B Nazanin,Bold"&amp;14رییس: دکتر سعید جاودان سیرت</oddFooter>
  </headerFooter>
  <ignoredErrors>
    <ignoredError sqref="G6 G7 L7 L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rightToLeft="1" view="pageLayout" topLeftCell="A64" zoomScaleNormal="100" zoomScaleSheetLayoutView="80" workbookViewId="0">
      <selection activeCell="B5" sqref="B5:B7"/>
    </sheetView>
  </sheetViews>
  <sheetFormatPr defaultColWidth="9" defaultRowHeight="19.5"/>
  <cols>
    <col min="1" max="1" width="9" style="51" customWidth="1"/>
    <col min="2" max="2" width="25" style="51" customWidth="1"/>
    <col min="3" max="3" width="19" style="261" customWidth="1"/>
    <col min="4" max="4" width="15.42578125" style="51" customWidth="1"/>
    <col min="5" max="5" width="11.42578125" style="51" customWidth="1"/>
    <col min="6" max="7" width="16.42578125" style="51" customWidth="1"/>
    <col min="8" max="8" width="13" style="51" customWidth="1"/>
    <col min="9" max="10" width="9" style="51"/>
    <col min="11" max="11" width="17.5703125" style="51" bestFit="1" customWidth="1"/>
    <col min="12" max="16384" width="9" style="51"/>
  </cols>
  <sheetData>
    <row r="1" spans="1:8" ht="39.75" customHeight="1" thickBot="1">
      <c r="A1" s="338" t="s">
        <v>87</v>
      </c>
      <c r="B1" s="339" t="s">
        <v>308</v>
      </c>
      <c r="C1" s="340" t="s">
        <v>315</v>
      </c>
      <c r="D1" s="339" t="s">
        <v>97</v>
      </c>
      <c r="E1" s="339" t="s">
        <v>85</v>
      </c>
      <c r="F1" s="339" t="s">
        <v>162</v>
      </c>
      <c r="G1" s="339" t="s">
        <v>86</v>
      </c>
      <c r="H1" s="341" t="s">
        <v>4</v>
      </c>
    </row>
    <row r="2" spans="1:8" ht="24" customHeight="1">
      <c r="A2" s="742" t="s">
        <v>126</v>
      </c>
      <c r="B2" s="733" t="s">
        <v>309</v>
      </c>
      <c r="C2" s="257" t="s">
        <v>3</v>
      </c>
      <c r="D2" s="35"/>
      <c r="E2" s="35"/>
      <c r="F2" s="35"/>
      <c r="G2" s="35"/>
      <c r="H2" s="221">
        <f>SUM(D2:G2)</f>
        <v>0</v>
      </c>
    </row>
    <row r="3" spans="1:8" ht="24" customHeight="1">
      <c r="A3" s="743"/>
      <c r="B3" s="734"/>
      <c r="C3" s="258" t="s">
        <v>9</v>
      </c>
      <c r="D3" s="39">
        <v>0</v>
      </c>
      <c r="E3" s="35"/>
      <c r="F3" s="35"/>
      <c r="G3" s="35"/>
      <c r="H3" s="222">
        <f t="shared" ref="H3:H19" si="0">SUM(D3:G3)</f>
        <v>0</v>
      </c>
    </row>
    <row r="4" spans="1:8" ht="24" customHeight="1">
      <c r="A4" s="743"/>
      <c r="B4" s="735"/>
      <c r="C4" s="259" t="s">
        <v>400</v>
      </c>
      <c r="D4" s="35"/>
      <c r="E4" s="35"/>
      <c r="F4" s="35"/>
      <c r="G4" s="35"/>
      <c r="H4" s="222">
        <f t="shared" si="0"/>
        <v>0</v>
      </c>
    </row>
    <row r="5" spans="1:8" ht="24" customHeight="1">
      <c r="A5" s="743"/>
      <c r="B5" s="733" t="s">
        <v>312</v>
      </c>
      <c r="C5" s="257" t="s">
        <v>3</v>
      </c>
      <c r="D5" s="35"/>
      <c r="E5" s="35"/>
      <c r="F5" s="35"/>
      <c r="G5" s="35"/>
      <c r="H5" s="221">
        <f t="shared" si="0"/>
        <v>0</v>
      </c>
    </row>
    <row r="6" spans="1:8" ht="24" customHeight="1">
      <c r="A6" s="743"/>
      <c r="B6" s="734"/>
      <c r="C6" s="258" t="s">
        <v>9</v>
      </c>
      <c r="D6" s="39">
        <v>0</v>
      </c>
      <c r="E6" s="35"/>
      <c r="F6" s="35"/>
      <c r="G6" s="35"/>
      <c r="H6" s="222">
        <f t="shared" si="0"/>
        <v>0</v>
      </c>
    </row>
    <row r="7" spans="1:8" ht="24" customHeight="1">
      <c r="A7" s="743"/>
      <c r="B7" s="735"/>
      <c r="C7" s="259" t="s">
        <v>400</v>
      </c>
      <c r="D7" s="35"/>
      <c r="E7" s="35"/>
      <c r="F7" s="35"/>
      <c r="G7" s="35"/>
      <c r="H7" s="222">
        <f t="shared" si="0"/>
        <v>0</v>
      </c>
    </row>
    <row r="8" spans="1:8" ht="24" customHeight="1">
      <c r="A8" s="743"/>
      <c r="B8" s="733" t="s">
        <v>310</v>
      </c>
      <c r="C8" s="257" t="s">
        <v>3</v>
      </c>
      <c r="D8" s="35"/>
      <c r="E8" s="35"/>
      <c r="F8" s="35"/>
      <c r="G8" s="35"/>
      <c r="H8" s="221">
        <f t="shared" si="0"/>
        <v>0</v>
      </c>
    </row>
    <row r="9" spans="1:8" ht="24" customHeight="1">
      <c r="A9" s="743"/>
      <c r="B9" s="734"/>
      <c r="C9" s="258" t="s">
        <v>9</v>
      </c>
      <c r="D9" s="39">
        <v>0</v>
      </c>
      <c r="E9" s="35"/>
      <c r="F9" s="35"/>
      <c r="G9" s="35"/>
      <c r="H9" s="222">
        <f t="shared" si="0"/>
        <v>0</v>
      </c>
    </row>
    <row r="10" spans="1:8" ht="24" customHeight="1">
      <c r="A10" s="743"/>
      <c r="B10" s="735"/>
      <c r="C10" s="259" t="s">
        <v>400</v>
      </c>
      <c r="D10" s="35"/>
      <c r="E10" s="35"/>
      <c r="F10" s="35"/>
      <c r="G10" s="35"/>
      <c r="H10" s="222">
        <f t="shared" si="0"/>
        <v>0</v>
      </c>
    </row>
    <row r="11" spans="1:8" ht="24" customHeight="1">
      <c r="A11" s="743"/>
      <c r="B11" s="733" t="s">
        <v>311</v>
      </c>
      <c r="C11" s="257" t="s">
        <v>3</v>
      </c>
      <c r="D11" s="35"/>
      <c r="E11" s="35"/>
      <c r="F11" s="35"/>
      <c r="G11" s="35"/>
      <c r="H11" s="221">
        <f t="shared" si="0"/>
        <v>0</v>
      </c>
    </row>
    <row r="12" spans="1:8" ht="24" customHeight="1">
      <c r="A12" s="743"/>
      <c r="B12" s="734"/>
      <c r="C12" s="258" t="s">
        <v>9</v>
      </c>
      <c r="D12" s="39">
        <v>0</v>
      </c>
      <c r="E12" s="35"/>
      <c r="F12" s="35"/>
      <c r="G12" s="35"/>
      <c r="H12" s="222">
        <f t="shared" si="0"/>
        <v>0</v>
      </c>
    </row>
    <row r="13" spans="1:8" ht="24" customHeight="1">
      <c r="A13" s="743"/>
      <c r="B13" s="735"/>
      <c r="C13" s="259" t="s">
        <v>400</v>
      </c>
      <c r="D13" s="35"/>
      <c r="E13" s="35"/>
      <c r="F13" s="35"/>
      <c r="G13" s="35"/>
      <c r="H13" s="222">
        <f t="shared" si="0"/>
        <v>0</v>
      </c>
    </row>
    <row r="14" spans="1:8" ht="24" customHeight="1">
      <c r="A14" s="743"/>
      <c r="B14" s="733" t="s">
        <v>313</v>
      </c>
      <c r="C14" s="257" t="s">
        <v>3</v>
      </c>
      <c r="D14" s="35"/>
      <c r="E14" s="35"/>
      <c r="F14" s="35"/>
      <c r="G14" s="35"/>
      <c r="H14" s="221">
        <f t="shared" si="0"/>
        <v>0</v>
      </c>
    </row>
    <row r="15" spans="1:8" ht="24" customHeight="1">
      <c r="A15" s="743"/>
      <c r="B15" s="734"/>
      <c r="C15" s="258" t="s">
        <v>9</v>
      </c>
      <c r="D15" s="39">
        <v>0</v>
      </c>
      <c r="E15" s="39"/>
      <c r="F15" s="35"/>
      <c r="G15" s="35"/>
      <c r="H15" s="222">
        <f t="shared" si="0"/>
        <v>0</v>
      </c>
    </row>
    <row r="16" spans="1:8" ht="24" customHeight="1">
      <c r="A16" s="743"/>
      <c r="B16" s="735"/>
      <c r="C16" s="259" t="s">
        <v>400</v>
      </c>
      <c r="D16" s="35"/>
      <c r="E16" s="35"/>
      <c r="F16" s="35"/>
      <c r="G16" s="35"/>
      <c r="H16" s="222">
        <f t="shared" si="0"/>
        <v>0</v>
      </c>
    </row>
    <row r="17" spans="1:8" ht="24" customHeight="1">
      <c r="A17" s="743"/>
      <c r="B17" s="733" t="s">
        <v>314</v>
      </c>
      <c r="C17" s="257" t="s">
        <v>3</v>
      </c>
      <c r="D17" s="39">
        <v>0</v>
      </c>
      <c r="E17" s="39"/>
      <c r="F17" s="35"/>
      <c r="G17" s="35"/>
      <c r="H17" s="221">
        <f t="shared" si="0"/>
        <v>0</v>
      </c>
    </row>
    <row r="18" spans="1:8" ht="24" customHeight="1">
      <c r="A18" s="743"/>
      <c r="B18" s="734"/>
      <c r="C18" s="258" t="s">
        <v>9</v>
      </c>
      <c r="D18" s="39"/>
      <c r="E18" s="39"/>
      <c r="F18" s="35"/>
      <c r="G18" s="35"/>
      <c r="H18" s="222">
        <f t="shared" si="0"/>
        <v>0</v>
      </c>
    </row>
    <row r="19" spans="1:8" ht="24" customHeight="1" thickBot="1">
      <c r="A19" s="743"/>
      <c r="B19" s="735"/>
      <c r="C19" s="259" t="s">
        <v>400</v>
      </c>
      <c r="D19" s="35"/>
      <c r="E19" s="35"/>
      <c r="F19" s="35"/>
      <c r="G19" s="35"/>
      <c r="H19" s="222">
        <f t="shared" si="0"/>
        <v>0</v>
      </c>
    </row>
    <row r="20" spans="1:8" ht="24" customHeight="1">
      <c r="A20" s="743"/>
      <c r="B20" s="736" t="s">
        <v>4</v>
      </c>
      <c r="C20" s="238" t="s">
        <v>3</v>
      </c>
      <c r="D20" s="40">
        <f>D2+D5+D8+D11+D14+D17</f>
        <v>0</v>
      </c>
      <c r="E20" s="40">
        <f t="shared" ref="E20:H20" si="1">E2+E5+E8+E11+E14+E17</f>
        <v>0</v>
      </c>
      <c r="F20" s="40">
        <f t="shared" si="1"/>
        <v>0</v>
      </c>
      <c r="G20" s="40">
        <f t="shared" si="1"/>
        <v>0</v>
      </c>
      <c r="H20" s="40">
        <f t="shared" si="1"/>
        <v>0</v>
      </c>
    </row>
    <row r="21" spans="1:8" ht="24" customHeight="1">
      <c r="A21" s="743"/>
      <c r="B21" s="737"/>
      <c r="C21" s="239" t="s">
        <v>9</v>
      </c>
      <c r="D21" s="48">
        <f>D3+D6+D9+D12+D15+D18</f>
        <v>0</v>
      </c>
      <c r="E21" s="48">
        <f t="shared" ref="E21:H22" si="2">E3+E6+E9+E12+E15+E18</f>
        <v>0</v>
      </c>
      <c r="F21" s="48">
        <f t="shared" si="2"/>
        <v>0</v>
      </c>
      <c r="G21" s="48">
        <f t="shared" si="2"/>
        <v>0</v>
      </c>
      <c r="H21" s="48">
        <f t="shared" si="2"/>
        <v>0</v>
      </c>
    </row>
    <row r="22" spans="1:8" ht="24" customHeight="1" thickBot="1">
      <c r="A22" s="743"/>
      <c r="B22" s="741"/>
      <c r="C22" s="240" t="s">
        <v>400</v>
      </c>
      <c r="D22" s="42">
        <f>D4+D7+D10+D13+D16+D19</f>
        <v>0</v>
      </c>
      <c r="E22" s="42">
        <f t="shared" ref="E22:G22" si="3">E4+E7+E10+E13+E16+E19</f>
        <v>0</v>
      </c>
      <c r="F22" s="42">
        <f t="shared" si="3"/>
        <v>0</v>
      </c>
      <c r="G22" s="42">
        <f t="shared" si="3"/>
        <v>0</v>
      </c>
      <c r="H22" s="42">
        <f t="shared" si="2"/>
        <v>0</v>
      </c>
    </row>
    <row r="23" spans="1:8" ht="4.5" customHeight="1">
      <c r="A23" s="342"/>
      <c r="B23" s="343"/>
      <c r="C23" s="344"/>
      <c r="D23" s="345"/>
      <c r="E23" s="345"/>
      <c r="F23" s="345"/>
      <c r="G23" s="345"/>
      <c r="H23" s="346"/>
    </row>
    <row r="24" spans="1:8" ht="39.75" hidden="1" thickBot="1">
      <c r="A24" s="46" t="s">
        <v>87</v>
      </c>
      <c r="B24" s="46" t="s">
        <v>308</v>
      </c>
      <c r="C24" s="260" t="s">
        <v>0</v>
      </c>
      <c r="D24" s="46" t="s">
        <v>97</v>
      </c>
      <c r="E24" s="46" t="s">
        <v>85</v>
      </c>
      <c r="F24" s="46" t="s">
        <v>162</v>
      </c>
      <c r="G24" s="46" t="s">
        <v>86</v>
      </c>
      <c r="H24" s="347" t="s">
        <v>4</v>
      </c>
    </row>
    <row r="25" spans="1:8" ht="21.75" hidden="1" customHeight="1">
      <c r="A25" s="743" t="s">
        <v>5</v>
      </c>
      <c r="B25" s="733" t="s">
        <v>309</v>
      </c>
      <c r="C25" s="257" t="s">
        <v>3</v>
      </c>
      <c r="D25" s="35"/>
      <c r="E25" s="35"/>
      <c r="F25" s="35"/>
      <c r="G25" s="35"/>
      <c r="H25" s="221">
        <f>SUM(D25:G25)</f>
        <v>0</v>
      </c>
    </row>
    <row r="26" spans="1:8" ht="21.75" hidden="1" customHeight="1">
      <c r="A26" s="743"/>
      <c r="B26" s="734"/>
      <c r="C26" s="258" t="s">
        <v>9</v>
      </c>
      <c r="D26" s="39"/>
      <c r="E26" s="35"/>
      <c r="F26" s="35"/>
      <c r="G26" s="35"/>
      <c r="H26" s="222">
        <f t="shared" ref="H26:H42" si="4">SUM(D26:G26)</f>
        <v>0</v>
      </c>
    </row>
    <row r="27" spans="1:8" ht="21.75" hidden="1" customHeight="1">
      <c r="A27" s="743"/>
      <c r="B27" s="735"/>
      <c r="C27" s="259" t="s">
        <v>400</v>
      </c>
      <c r="D27" s="35"/>
      <c r="E27" s="35"/>
      <c r="F27" s="35"/>
      <c r="G27" s="35"/>
      <c r="H27" s="222">
        <f t="shared" si="4"/>
        <v>0</v>
      </c>
    </row>
    <row r="28" spans="1:8" ht="21.75" hidden="1" customHeight="1">
      <c r="A28" s="743"/>
      <c r="B28" s="733" t="s">
        <v>312</v>
      </c>
      <c r="C28" s="257" t="s">
        <v>3</v>
      </c>
      <c r="D28" s="35"/>
      <c r="E28" s="35"/>
      <c r="F28" s="35"/>
      <c r="G28" s="35"/>
      <c r="H28" s="221">
        <f t="shared" si="4"/>
        <v>0</v>
      </c>
    </row>
    <row r="29" spans="1:8" ht="21.75" hidden="1" customHeight="1">
      <c r="A29" s="743"/>
      <c r="B29" s="734"/>
      <c r="C29" s="258" t="s">
        <v>9</v>
      </c>
      <c r="D29" s="39"/>
      <c r="E29" s="35"/>
      <c r="F29" s="35"/>
      <c r="G29" s="35"/>
      <c r="H29" s="222">
        <f t="shared" si="4"/>
        <v>0</v>
      </c>
    </row>
    <row r="30" spans="1:8" ht="21.75" hidden="1" customHeight="1">
      <c r="A30" s="743"/>
      <c r="B30" s="735"/>
      <c r="C30" s="259" t="s">
        <v>400</v>
      </c>
      <c r="D30" s="35"/>
      <c r="E30" s="35"/>
      <c r="F30" s="35"/>
      <c r="G30" s="35"/>
      <c r="H30" s="222">
        <f t="shared" si="4"/>
        <v>0</v>
      </c>
    </row>
    <row r="31" spans="1:8" ht="21.75" hidden="1" customHeight="1">
      <c r="A31" s="743"/>
      <c r="B31" s="733" t="s">
        <v>310</v>
      </c>
      <c r="C31" s="257" t="s">
        <v>3</v>
      </c>
      <c r="D31" s="35"/>
      <c r="E31" s="35"/>
      <c r="F31" s="35"/>
      <c r="G31" s="35"/>
      <c r="H31" s="221">
        <f t="shared" si="4"/>
        <v>0</v>
      </c>
    </row>
    <row r="32" spans="1:8" ht="21.75" hidden="1" customHeight="1">
      <c r="A32" s="743"/>
      <c r="B32" s="734"/>
      <c r="C32" s="258" t="s">
        <v>9</v>
      </c>
      <c r="D32" s="39"/>
      <c r="E32" s="35"/>
      <c r="F32" s="35"/>
      <c r="G32" s="35"/>
      <c r="H32" s="222">
        <f t="shared" si="4"/>
        <v>0</v>
      </c>
    </row>
    <row r="33" spans="1:8" ht="21.75" hidden="1" customHeight="1">
      <c r="A33" s="743"/>
      <c r="B33" s="735"/>
      <c r="C33" s="259" t="s">
        <v>400</v>
      </c>
      <c r="D33" s="35"/>
      <c r="E33" s="35"/>
      <c r="F33" s="35"/>
      <c r="G33" s="35"/>
      <c r="H33" s="222">
        <f t="shared" si="4"/>
        <v>0</v>
      </c>
    </row>
    <row r="34" spans="1:8" ht="21.75" hidden="1" customHeight="1">
      <c r="A34" s="743"/>
      <c r="B34" s="733" t="s">
        <v>311</v>
      </c>
      <c r="C34" s="257" t="s">
        <v>3</v>
      </c>
      <c r="D34" s="35"/>
      <c r="E34" s="35"/>
      <c r="F34" s="35"/>
      <c r="G34" s="35"/>
      <c r="H34" s="221">
        <f t="shared" si="4"/>
        <v>0</v>
      </c>
    </row>
    <row r="35" spans="1:8" ht="21.75" hidden="1" customHeight="1">
      <c r="A35" s="743"/>
      <c r="B35" s="734"/>
      <c r="C35" s="258" t="s">
        <v>9</v>
      </c>
      <c r="D35" s="39"/>
      <c r="E35" s="35"/>
      <c r="F35" s="35"/>
      <c r="G35" s="35"/>
      <c r="H35" s="222">
        <f t="shared" si="4"/>
        <v>0</v>
      </c>
    </row>
    <row r="36" spans="1:8" ht="21.75" hidden="1" customHeight="1">
      <c r="A36" s="743"/>
      <c r="B36" s="735"/>
      <c r="C36" s="259" t="s">
        <v>400</v>
      </c>
      <c r="D36" s="35"/>
      <c r="E36" s="35"/>
      <c r="F36" s="35"/>
      <c r="G36" s="35"/>
      <c r="H36" s="222">
        <f t="shared" si="4"/>
        <v>0</v>
      </c>
    </row>
    <row r="37" spans="1:8" ht="21.75" hidden="1" customHeight="1">
      <c r="A37" s="743"/>
      <c r="B37" s="733" t="s">
        <v>313</v>
      </c>
      <c r="C37" s="257" t="s">
        <v>3</v>
      </c>
      <c r="D37" s="35"/>
      <c r="E37" s="35"/>
      <c r="F37" s="35"/>
      <c r="G37" s="35"/>
      <c r="H37" s="221">
        <f t="shared" si="4"/>
        <v>0</v>
      </c>
    </row>
    <row r="38" spans="1:8" ht="21.75" hidden="1" customHeight="1">
      <c r="A38" s="743"/>
      <c r="B38" s="734"/>
      <c r="C38" s="258" t="s">
        <v>9</v>
      </c>
      <c r="D38" s="39"/>
      <c r="E38" s="39"/>
      <c r="F38" s="35"/>
      <c r="G38" s="35"/>
      <c r="H38" s="222">
        <f t="shared" si="4"/>
        <v>0</v>
      </c>
    </row>
    <row r="39" spans="1:8" ht="21.75" hidden="1" customHeight="1">
      <c r="A39" s="743"/>
      <c r="B39" s="735"/>
      <c r="C39" s="259" t="s">
        <v>400</v>
      </c>
      <c r="D39" s="35"/>
      <c r="E39" s="35"/>
      <c r="F39" s="35"/>
      <c r="G39" s="35"/>
      <c r="H39" s="222">
        <f t="shared" si="4"/>
        <v>0</v>
      </c>
    </row>
    <row r="40" spans="1:8" ht="21.75" hidden="1" customHeight="1">
      <c r="A40" s="743"/>
      <c r="B40" s="733" t="s">
        <v>314</v>
      </c>
      <c r="C40" s="257" t="s">
        <v>3</v>
      </c>
      <c r="D40" s="39"/>
      <c r="E40" s="39"/>
      <c r="F40" s="35"/>
      <c r="G40" s="35"/>
      <c r="H40" s="221">
        <f t="shared" si="4"/>
        <v>0</v>
      </c>
    </row>
    <row r="41" spans="1:8" ht="21.75" hidden="1" customHeight="1">
      <c r="A41" s="743"/>
      <c r="B41" s="734"/>
      <c r="C41" s="258" t="s">
        <v>9</v>
      </c>
      <c r="D41" s="39"/>
      <c r="E41" s="39"/>
      <c r="F41" s="35"/>
      <c r="G41" s="35"/>
      <c r="H41" s="222">
        <f t="shared" si="4"/>
        <v>0</v>
      </c>
    </row>
    <row r="42" spans="1:8" ht="21.75" hidden="1" customHeight="1" thickBot="1">
      <c r="A42" s="743"/>
      <c r="B42" s="735"/>
      <c r="C42" s="259" t="s">
        <v>400</v>
      </c>
      <c r="D42" s="35"/>
      <c r="E42" s="35"/>
      <c r="F42" s="35"/>
      <c r="G42" s="35"/>
      <c r="H42" s="222">
        <f t="shared" si="4"/>
        <v>0</v>
      </c>
    </row>
    <row r="43" spans="1:8" ht="21.75" hidden="1" customHeight="1">
      <c r="A43" s="743"/>
      <c r="B43" s="736" t="s">
        <v>4</v>
      </c>
      <c r="C43" s="238" t="s">
        <v>3</v>
      </c>
      <c r="D43" s="40">
        <f>D25+D28+D31+D34+D37+D40</f>
        <v>0</v>
      </c>
      <c r="E43" s="40">
        <f t="shared" ref="E43:H43" si="5">E25+E28+E31+E34+E37+E40</f>
        <v>0</v>
      </c>
      <c r="F43" s="40">
        <f t="shared" si="5"/>
        <v>0</v>
      </c>
      <c r="G43" s="40">
        <f t="shared" si="5"/>
        <v>0</v>
      </c>
      <c r="H43" s="40">
        <f t="shared" si="5"/>
        <v>0</v>
      </c>
    </row>
    <row r="44" spans="1:8" ht="21.75" hidden="1" customHeight="1" thickBot="1">
      <c r="A44" s="744"/>
      <c r="B44" s="737"/>
      <c r="C44" s="239" t="s">
        <v>9</v>
      </c>
      <c r="D44" s="48">
        <f>D26+D29+D32+D35+D38+D41</f>
        <v>0</v>
      </c>
      <c r="E44" s="48">
        <f t="shared" ref="E44:H45" si="6">E26+E29+E32+E35+E38+E41</f>
        <v>0</v>
      </c>
      <c r="F44" s="48">
        <f t="shared" si="6"/>
        <v>0</v>
      </c>
      <c r="G44" s="48">
        <f t="shared" si="6"/>
        <v>0</v>
      </c>
      <c r="H44" s="48">
        <f t="shared" si="6"/>
        <v>0</v>
      </c>
    </row>
    <row r="45" spans="1:8" ht="21.75" hidden="1" customHeight="1" thickBot="1">
      <c r="A45" s="348"/>
      <c r="B45" s="741"/>
      <c r="C45" s="240" t="s">
        <v>400</v>
      </c>
      <c r="D45" s="42">
        <f>D27+D30+D33+D36+D39+D42</f>
        <v>0</v>
      </c>
      <c r="E45" s="42">
        <f t="shared" ref="E45:G45" si="7">E27+E30+E33+E36+E39+E42</f>
        <v>0</v>
      </c>
      <c r="F45" s="42">
        <f t="shared" si="7"/>
        <v>0</v>
      </c>
      <c r="G45" s="42">
        <f t="shared" si="7"/>
        <v>0</v>
      </c>
      <c r="H45" s="42">
        <f t="shared" si="6"/>
        <v>0</v>
      </c>
    </row>
    <row r="46" spans="1:8" ht="3" customHeight="1" thickBot="1">
      <c r="A46" s="349"/>
      <c r="B46" s="350"/>
      <c r="C46" s="351"/>
      <c r="D46" s="350"/>
      <c r="E46" s="350"/>
      <c r="F46" s="350"/>
      <c r="G46" s="350"/>
      <c r="H46" s="352"/>
    </row>
    <row r="47" spans="1:8" ht="37.5" customHeight="1" thickBot="1">
      <c r="A47" s="46" t="s">
        <v>87</v>
      </c>
      <c r="B47" s="46" t="s">
        <v>308</v>
      </c>
      <c r="C47" s="260" t="s">
        <v>0</v>
      </c>
      <c r="D47" s="46" t="s">
        <v>97</v>
      </c>
      <c r="E47" s="46" t="s">
        <v>85</v>
      </c>
      <c r="F47" s="46" t="s">
        <v>162</v>
      </c>
      <c r="G47" s="46" t="s">
        <v>86</v>
      </c>
      <c r="H47" s="347" t="s">
        <v>4</v>
      </c>
    </row>
    <row r="48" spans="1:8" ht="24" customHeight="1">
      <c r="A48" s="738" t="s">
        <v>68</v>
      </c>
      <c r="B48" s="733" t="s">
        <v>309</v>
      </c>
      <c r="C48" s="257" t="s">
        <v>3</v>
      </c>
      <c r="D48" s="35"/>
      <c r="E48" s="35"/>
      <c r="F48" s="35"/>
      <c r="G48" s="35"/>
      <c r="H48" s="221">
        <f>SUM(D48:G48)</f>
        <v>0</v>
      </c>
    </row>
    <row r="49" spans="1:8" ht="24" customHeight="1">
      <c r="A49" s="739"/>
      <c r="B49" s="734"/>
      <c r="C49" s="258" t="s">
        <v>9</v>
      </c>
      <c r="D49" s="601">
        <v>373348</v>
      </c>
      <c r="E49" s="35"/>
      <c r="F49" s="35"/>
      <c r="G49" s="35"/>
      <c r="H49" s="222">
        <f t="shared" ref="H49:H65" si="8">SUM(D49:G49)</f>
        <v>373348</v>
      </c>
    </row>
    <row r="50" spans="1:8" ht="24" customHeight="1">
      <c r="A50" s="739"/>
      <c r="B50" s="735"/>
      <c r="C50" s="259" t="s">
        <v>400</v>
      </c>
      <c r="D50" s="35"/>
      <c r="E50" s="35"/>
      <c r="F50" s="35"/>
      <c r="G50" s="35"/>
      <c r="H50" s="222">
        <f t="shared" si="8"/>
        <v>0</v>
      </c>
    </row>
    <row r="51" spans="1:8" ht="24" customHeight="1">
      <c r="A51" s="739"/>
      <c r="B51" s="733" t="s">
        <v>312</v>
      </c>
      <c r="C51" s="257" t="s">
        <v>3</v>
      </c>
      <c r="D51" s="35"/>
      <c r="E51" s="35"/>
      <c r="F51" s="35"/>
      <c r="G51" s="35"/>
      <c r="H51" s="221">
        <f t="shared" si="8"/>
        <v>0</v>
      </c>
    </row>
    <row r="52" spans="1:8" ht="24" customHeight="1">
      <c r="A52" s="739"/>
      <c r="B52" s="734"/>
      <c r="C52" s="258" t="s">
        <v>9</v>
      </c>
      <c r="D52" s="601">
        <v>625150</v>
      </c>
      <c r="E52" s="35"/>
      <c r="F52" s="35"/>
      <c r="G52" s="35"/>
      <c r="H52" s="222">
        <f t="shared" si="8"/>
        <v>625150</v>
      </c>
    </row>
    <row r="53" spans="1:8" ht="24" customHeight="1">
      <c r="A53" s="739"/>
      <c r="B53" s="735"/>
      <c r="C53" s="259" t="s">
        <v>400</v>
      </c>
      <c r="D53" s="35"/>
      <c r="E53" s="35"/>
      <c r="F53" s="35"/>
      <c r="G53" s="35"/>
      <c r="H53" s="222">
        <f t="shared" si="8"/>
        <v>0</v>
      </c>
    </row>
    <row r="54" spans="1:8" ht="24" customHeight="1">
      <c r="A54" s="739"/>
      <c r="B54" s="733" t="s">
        <v>310</v>
      </c>
      <c r="C54" s="257" t="s">
        <v>3</v>
      </c>
      <c r="D54" s="35"/>
      <c r="E54" s="35"/>
      <c r="F54" s="35"/>
      <c r="G54" s="35"/>
      <c r="H54" s="221">
        <f t="shared" si="8"/>
        <v>0</v>
      </c>
    </row>
    <row r="55" spans="1:8" ht="24" customHeight="1">
      <c r="A55" s="739"/>
      <c r="B55" s="734"/>
      <c r="C55" s="258" t="s">
        <v>9</v>
      </c>
      <c r="D55" s="601">
        <v>52582</v>
      </c>
      <c r="E55" s="35"/>
      <c r="F55" s="35"/>
      <c r="G55" s="35"/>
      <c r="H55" s="222">
        <f t="shared" si="8"/>
        <v>52582</v>
      </c>
    </row>
    <row r="56" spans="1:8" ht="24" customHeight="1">
      <c r="A56" s="739"/>
      <c r="B56" s="735"/>
      <c r="C56" s="259" t="s">
        <v>400</v>
      </c>
      <c r="D56" s="35"/>
      <c r="E56" s="35"/>
      <c r="F56" s="35"/>
      <c r="G56" s="35"/>
      <c r="H56" s="222">
        <f t="shared" si="8"/>
        <v>0</v>
      </c>
    </row>
    <row r="57" spans="1:8" ht="24" customHeight="1">
      <c r="A57" s="739"/>
      <c r="B57" s="733" t="s">
        <v>311</v>
      </c>
      <c r="C57" s="257" t="s">
        <v>3</v>
      </c>
      <c r="D57" s="35"/>
      <c r="E57" s="35"/>
      <c r="F57" s="35"/>
      <c r="G57" s="35"/>
      <c r="H57" s="221">
        <f t="shared" si="8"/>
        <v>0</v>
      </c>
    </row>
    <row r="58" spans="1:8" ht="24" customHeight="1">
      <c r="A58" s="739"/>
      <c r="B58" s="734"/>
      <c r="C58" s="258" t="s">
        <v>9</v>
      </c>
      <c r="D58" s="39">
        <v>0</v>
      </c>
      <c r="E58" s="35"/>
      <c r="F58" s="35"/>
      <c r="G58" s="35"/>
      <c r="H58" s="222">
        <f t="shared" si="8"/>
        <v>0</v>
      </c>
    </row>
    <row r="59" spans="1:8" ht="24" customHeight="1">
      <c r="A59" s="739"/>
      <c r="B59" s="735"/>
      <c r="C59" s="259" t="s">
        <v>400</v>
      </c>
      <c r="D59" s="35"/>
      <c r="E59" s="35"/>
      <c r="F59" s="35"/>
      <c r="G59" s="35"/>
      <c r="H59" s="222">
        <f t="shared" si="8"/>
        <v>0</v>
      </c>
    </row>
    <row r="60" spans="1:8" ht="24" customHeight="1">
      <c r="A60" s="739"/>
      <c r="B60" s="733" t="s">
        <v>313</v>
      </c>
      <c r="C60" s="257" t="s">
        <v>3</v>
      </c>
      <c r="D60" s="35"/>
      <c r="E60" s="35"/>
      <c r="F60" s="35"/>
      <c r="G60" s="35"/>
      <c r="H60" s="221">
        <f t="shared" si="8"/>
        <v>0</v>
      </c>
    </row>
    <row r="61" spans="1:8" ht="24" customHeight="1">
      <c r="A61" s="739"/>
      <c r="B61" s="734"/>
      <c r="C61" s="258" t="s">
        <v>9</v>
      </c>
      <c r="D61" s="594">
        <v>195340</v>
      </c>
      <c r="E61" s="39"/>
      <c r="F61" s="35"/>
      <c r="G61" s="35"/>
      <c r="H61" s="222">
        <f t="shared" si="8"/>
        <v>195340</v>
      </c>
    </row>
    <row r="62" spans="1:8" ht="24" customHeight="1">
      <c r="A62" s="739"/>
      <c r="B62" s="735"/>
      <c r="C62" s="259" t="s">
        <v>400</v>
      </c>
      <c r="D62" s="35"/>
      <c r="E62" s="35"/>
      <c r="F62" s="35"/>
      <c r="G62" s="35"/>
      <c r="H62" s="222">
        <f t="shared" si="8"/>
        <v>0</v>
      </c>
    </row>
    <row r="63" spans="1:8" ht="24" customHeight="1">
      <c r="A63" s="739"/>
      <c r="B63" s="733" t="s">
        <v>314</v>
      </c>
      <c r="C63" s="257" t="s">
        <v>3</v>
      </c>
      <c r="D63" s="35"/>
      <c r="E63" s="39"/>
      <c r="F63" s="35"/>
      <c r="G63" s="35"/>
      <c r="H63" s="221">
        <f t="shared" si="8"/>
        <v>0</v>
      </c>
    </row>
    <row r="64" spans="1:8" ht="24" customHeight="1">
      <c r="A64" s="739"/>
      <c r="B64" s="734"/>
      <c r="C64" s="258" t="s">
        <v>9</v>
      </c>
      <c r="D64" s="594">
        <v>400021</v>
      </c>
      <c r="E64" s="39"/>
      <c r="F64" s="35"/>
      <c r="G64" s="35"/>
      <c r="H64" s="222">
        <f t="shared" si="8"/>
        <v>400021</v>
      </c>
    </row>
    <row r="65" spans="1:8" ht="24" customHeight="1" thickBot="1">
      <c r="A65" s="739"/>
      <c r="B65" s="735"/>
      <c r="C65" s="259" t="s">
        <v>400</v>
      </c>
      <c r="D65" s="35"/>
      <c r="E65" s="35"/>
      <c r="F65" s="35"/>
      <c r="G65" s="35"/>
      <c r="H65" s="222">
        <f t="shared" si="8"/>
        <v>0</v>
      </c>
    </row>
    <row r="66" spans="1:8" ht="24" customHeight="1">
      <c r="A66" s="739"/>
      <c r="B66" s="736" t="s">
        <v>4</v>
      </c>
      <c r="C66" s="238" t="s">
        <v>3</v>
      </c>
      <c r="D66" s="40">
        <f>D48+D51+D54+D57+D60+D63</f>
        <v>0</v>
      </c>
      <c r="E66" s="40">
        <f t="shared" ref="E66:H66" si="9">E48+E51+E54+E57+E60+E63</f>
        <v>0</v>
      </c>
      <c r="F66" s="40">
        <f t="shared" si="9"/>
        <v>0</v>
      </c>
      <c r="G66" s="40">
        <f t="shared" si="9"/>
        <v>0</v>
      </c>
      <c r="H66" s="40">
        <f t="shared" si="9"/>
        <v>0</v>
      </c>
    </row>
    <row r="67" spans="1:8" ht="24" customHeight="1">
      <c r="A67" s="739"/>
      <c r="B67" s="737"/>
      <c r="C67" s="239" t="s">
        <v>9</v>
      </c>
      <c r="D67" s="48">
        <f>D49+D52+D55+D58+D61+D64</f>
        <v>1646441</v>
      </c>
      <c r="E67" s="48">
        <f t="shared" ref="E67:H68" si="10">E49+E52+E55+E58+E61+E64</f>
        <v>0</v>
      </c>
      <c r="F67" s="48">
        <f t="shared" si="10"/>
        <v>0</v>
      </c>
      <c r="G67" s="48">
        <f t="shared" si="10"/>
        <v>0</v>
      </c>
      <c r="H67" s="48">
        <f t="shared" si="10"/>
        <v>1646441</v>
      </c>
    </row>
    <row r="68" spans="1:8">
      <c r="A68" s="740"/>
      <c r="B68" s="737"/>
      <c r="C68" s="239" t="s">
        <v>400</v>
      </c>
      <c r="D68" s="48">
        <f>D50+D53+D56+D59+D62+D65</f>
        <v>0</v>
      </c>
      <c r="E68" s="48">
        <f t="shared" ref="E68:G68" si="11">E50+E53+E56+E59+E62+E65</f>
        <v>0</v>
      </c>
      <c r="F68" s="48">
        <f t="shared" si="11"/>
        <v>0</v>
      </c>
      <c r="G68" s="48">
        <f t="shared" si="11"/>
        <v>0</v>
      </c>
      <c r="H68" s="48">
        <f t="shared" si="10"/>
        <v>0</v>
      </c>
    </row>
  </sheetData>
  <sheetProtection formatCells="0" formatColumns="0" formatRows="0"/>
  <mergeCells count="24">
    <mergeCell ref="B17:B19"/>
    <mergeCell ref="B20:B22"/>
    <mergeCell ref="A2:A22"/>
    <mergeCell ref="A25:A44"/>
    <mergeCell ref="B25:B27"/>
    <mergeCell ref="B28:B30"/>
    <mergeCell ref="B31:B33"/>
    <mergeCell ref="B34:B36"/>
    <mergeCell ref="B37:B39"/>
    <mergeCell ref="B40:B42"/>
    <mergeCell ref="B43:B45"/>
    <mergeCell ref="B2:B4"/>
    <mergeCell ref="B5:B7"/>
    <mergeCell ref="B8:B10"/>
    <mergeCell ref="B11:B13"/>
    <mergeCell ref="B14:B16"/>
    <mergeCell ref="B63:B65"/>
    <mergeCell ref="B66:B68"/>
    <mergeCell ref="A48:A68"/>
    <mergeCell ref="B48:B50"/>
    <mergeCell ref="B51:B53"/>
    <mergeCell ref="B54:B56"/>
    <mergeCell ref="B57:B59"/>
    <mergeCell ref="B60:B62"/>
  </mergeCells>
  <printOptions horizontalCentered="1" verticalCentered="1"/>
  <pageMargins left="0.43307086614173229" right="0.78740157480314965" top="0.74803149606299213" bottom="0.9055118110236221" header="0.39370078740157483" footer="0.35433070866141736"/>
  <pageSetup scale="62" orientation="portrait" r:id="rId1"/>
  <headerFooter>
    <oddHeader>&amp;L&amp;"B Nazanin,Bold"&amp;12مبالغ به میلیون ریال&amp;C&amp;"B Titr,Bold"&amp;14 بودجه تفصیلی عملکرد دانشگاه  علوم پزشکی و خدمات بهداشتی درمانی  یاسوج سال 1400&amp;R&amp;"B Yekan,Regular"&amp;12 4</oddHeader>
    <oddFooter>&amp;L&amp;"B Nazanin,Bold"&amp;14رییس مرکز بودجه و پایش عملکرد دکتر سید جواد طباییان&amp;C&amp;"B Nazanin,Bold"&amp;14معاون توسعه: دکتر امین اله بابویی&amp;R&amp;"B Nazanin,Bold"&amp;14رییس : دکتر سعید جاودان سیرت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rightToLeft="1" view="pageLayout" topLeftCell="K25" zoomScaleNormal="100" zoomScaleSheetLayoutView="90" workbookViewId="0">
      <selection activeCell="M26" sqref="M26"/>
    </sheetView>
  </sheetViews>
  <sheetFormatPr defaultColWidth="9" defaultRowHeight="15.75"/>
  <cols>
    <col min="1" max="1" width="6" style="49" customWidth="1"/>
    <col min="2" max="2" width="10.85546875" style="49" bestFit="1" customWidth="1"/>
    <col min="3" max="3" width="28.7109375" style="49" customWidth="1"/>
    <col min="4" max="9" width="11.42578125" style="49" customWidth="1"/>
    <col min="10" max="16384" width="9" style="49"/>
  </cols>
  <sheetData>
    <row r="1" spans="1:9" ht="42" customHeight="1">
      <c r="A1" s="750" t="s">
        <v>350</v>
      </c>
      <c r="B1" s="751"/>
      <c r="C1" s="752"/>
      <c r="D1" s="745" t="s">
        <v>365</v>
      </c>
      <c r="E1" s="745"/>
      <c r="F1" s="745"/>
      <c r="G1" s="745" t="s">
        <v>345</v>
      </c>
      <c r="H1" s="745"/>
      <c r="I1" s="745" t="s">
        <v>51</v>
      </c>
    </row>
    <row r="2" spans="1:9" ht="42.75" customHeight="1">
      <c r="A2" s="8" t="s">
        <v>60</v>
      </c>
      <c r="B2" s="8" t="s">
        <v>123</v>
      </c>
      <c r="C2" s="7" t="s">
        <v>351</v>
      </c>
      <c r="D2" s="8" t="s">
        <v>62</v>
      </c>
      <c r="E2" s="8" t="s">
        <v>63</v>
      </c>
      <c r="F2" s="8" t="s">
        <v>51</v>
      </c>
      <c r="G2" s="7" t="s">
        <v>369</v>
      </c>
      <c r="H2" s="7" t="s">
        <v>344</v>
      </c>
      <c r="I2" s="745"/>
    </row>
    <row r="3" spans="1:9" ht="39" customHeight="1">
      <c r="A3" s="746" t="s">
        <v>126</v>
      </c>
      <c r="B3" s="219">
        <v>1802066000</v>
      </c>
      <c r="C3" s="50" t="s">
        <v>61</v>
      </c>
      <c r="D3" s="598">
        <v>100000</v>
      </c>
      <c r="E3" s="598"/>
      <c r="F3" s="330">
        <f>D3+E3</f>
        <v>100000</v>
      </c>
      <c r="G3" s="331">
        <v>0</v>
      </c>
      <c r="H3" s="331">
        <v>0</v>
      </c>
      <c r="I3" s="330">
        <f>F3+G3+H3</f>
        <v>100000</v>
      </c>
    </row>
    <row r="4" spans="1:9" ht="39" customHeight="1">
      <c r="A4" s="746"/>
      <c r="B4" s="219">
        <v>1802071000</v>
      </c>
      <c r="C4" s="50" t="s">
        <v>327</v>
      </c>
      <c r="D4" s="598"/>
      <c r="E4" s="598"/>
      <c r="F4" s="330">
        <f t="shared" ref="F4:F9" si="0">D4+E4</f>
        <v>0</v>
      </c>
      <c r="G4" s="331">
        <v>0</v>
      </c>
      <c r="H4" s="331">
        <v>0</v>
      </c>
      <c r="I4" s="330">
        <f t="shared" ref="I4:I26" si="1">F4+G4+H4</f>
        <v>0</v>
      </c>
    </row>
    <row r="5" spans="1:9" ht="39" customHeight="1">
      <c r="A5" s="746"/>
      <c r="B5" s="219">
        <v>1803004000</v>
      </c>
      <c r="C5" s="50" t="s">
        <v>64</v>
      </c>
      <c r="D5" s="598">
        <v>1009454</v>
      </c>
      <c r="E5" s="598">
        <v>85000</v>
      </c>
      <c r="F5" s="330">
        <f t="shared" si="0"/>
        <v>1094454</v>
      </c>
      <c r="G5" s="331">
        <v>0</v>
      </c>
      <c r="H5" s="331">
        <v>0</v>
      </c>
      <c r="I5" s="330">
        <f t="shared" si="1"/>
        <v>1094454</v>
      </c>
    </row>
    <row r="6" spans="1:9" ht="39" customHeight="1">
      <c r="A6" s="746"/>
      <c r="B6" s="219">
        <v>1803012000</v>
      </c>
      <c r="C6" s="50" t="s">
        <v>328</v>
      </c>
      <c r="D6" s="598"/>
      <c r="E6" s="598"/>
      <c r="F6" s="330">
        <f t="shared" si="0"/>
        <v>0</v>
      </c>
      <c r="G6" s="331">
        <v>0</v>
      </c>
      <c r="H6" s="331">
        <v>0</v>
      </c>
      <c r="I6" s="330">
        <f t="shared" si="1"/>
        <v>0</v>
      </c>
    </row>
    <row r="7" spans="1:9" ht="39" customHeight="1">
      <c r="A7" s="746"/>
      <c r="B7" s="219">
        <v>1803048000</v>
      </c>
      <c r="C7" s="50" t="s">
        <v>301</v>
      </c>
      <c r="D7" s="598">
        <v>62600</v>
      </c>
      <c r="E7" s="598"/>
      <c r="F7" s="330">
        <f t="shared" si="0"/>
        <v>62600</v>
      </c>
      <c r="G7" s="331">
        <v>0</v>
      </c>
      <c r="H7" s="331">
        <v>0</v>
      </c>
      <c r="I7" s="330">
        <f t="shared" si="1"/>
        <v>62600</v>
      </c>
    </row>
    <row r="8" spans="1:9" ht="39" customHeight="1">
      <c r="A8" s="746"/>
      <c r="B8" s="219">
        <v>1804047000</v>
      </c>
      <c r="C8" s="50" t="s">
        <v>299</v>
      </c>
      <c r="D8" s="598">
        <v>28200</v>
      </c>
      <c r="E8" s="598"/>
      <c r="F8" s="330">
        <f t="shared" si="0"/>
        <v>28200</v>
      </c>
      <c r="G8" s="331">
        <v>0</v>
      </c>
      <c r="H8" s="331">
        <v>0</v>
      </c>
      <c r="I8" s="330">
        <f t="shared" si="1"/>
        <v>28200</v>
      </c>
    </row>
    <row r="9" spans="1:9" ht="39" customHeight="1">
      <c r="A9" s="746"/>
      <c r="B9" s="219">
        <v>1805004000</v>
      </c>
      <c r="C9" s="50" t="s">
        <v>125</v>
      </c>
      <c r="D9" s="598">
        <v>20200</v>
      </c>
      <c r="E9" s="598"/>
      <c r="F9" s="330">
        <f t="shared" si="0"/>
        <v>20200</v>
      </c>
      <c r="G9" s="331">
        <v>0</v>
      </c>
      <c r="H9" s="331">
        <v>0</v>
      </c>
      <c r="I9" s="330">
        <f t="shared" si="1"/>
        <v>20200</v>
      </c>
    </row>
    <row r="10" spans="1:9" ht="42.75" customHeight="1">
      <c r="A10" s="745" t="s">
        <v>122</v>
      </c>
      <c r="B10" s="745"/>
      <c r="C10" s="745"/>
      <c r="D10" s="332">
        <f>SUM(D3:D9)</f>
        <v>1220454</v>
      </c>
      <c r="E10" s="332">
        <f>SUM(E3:E9)</f>
        <v>85000</v>
      </c>
      <c r="F10" s="332">
        <f t="shared" ref="F10" si="2">D10+E10</f>
        <v>1305454</v>
      </c>
      <c r="G10" s="333">
        <f>SUM(G3:G9)</f>
        <v>0</v>
      </c>
      <c r="H10" s="333">
        <f>SUM(H3:H9)</f>
        <v>0</v>
      </c>
      <c r="I10" s="332">
        <f>F10+G10+H10</f>
        <v>1305454</v>
      </c>
    </row>
    <row r="11" spans="1:9" ht="33.6" customHeight="1">
      <c r="A11" s="747" t="s">
        <v>5</v>
      </c>
      <c r="B11" s="219">
        <v>1601001000</v>
      </c>
      <c r="C11" s="50" t="s">
        <v>349</v>
      </c>
      <c r="D11" s="329">
        <v>0</v>
      </c>
      <c r="E11" s="329">
        <v>0</v>
      </c>
      <c r="F11" s="330">
        <f>D11+E11</f>
        <v>0</v>
      </c>
      <c r="G11" s="331">
        <v>0</v>
      </c>
      <c r="H11" s="331">
        <v>0</v>
      </c>
      <c r="I11" s="330">
        <f t="shared" si="1"/>
        <v>0</v>
      </c>
    </row>
    <row r="12" spans="1:9" ht="33.6" customHeight="1">
      <c r="A12" s="748"/>
      <c r="B12" s="219">
        <v>1602001000</v>
      </c>
      <c r="C12" s="50" t="s">
        <v>67</v>
      </c>
      <c r="D12" s="661">
        <v>83152</v>
      </c>
      <c r="E12" s="329">
        <v>0</v>
      </c>
      <c r="F12" s="330">
        <f t="shared" ref="F12:F17" si="3">D12+E12</f>
        <v>83152</v>
      </c>
      <c r="G12" s="331">
        <v>0</v>
      </c>
      <c r="H12" s="331">
        <v>0</v>
      </c>
      <c r="I12" s="330">
        <f t="shared" si="1"/>
        <v>83152</v>
      </c>
    </row>
    <row r="13" spans="1:9" ht="33.6" customHeight="1">
      <c r="A13" s="748"/>
      <c r="B13" s="219">
        <v>1603001000</v>
      </c>
      <c r="C13" s="50" t="s">
        <v>127</v>
      </c>
      <c r="D13" s="329">
        <v>0</v>
      </c>
      <c r="E13" s="329">
        <v>0</v>
      </c>
      <c r="F13" s="330">
        <f t="shared" si="3"/>
        <v>0</v>
      </c>
      <c r="G13" s="331">
        <v>0</v>
      </c>
      <c r="H13" s="331">
        <v>0</v>
      </c>
      <c r="I13" s="330">
        <f t="shared" si="1"/>
        <v>0</v>
      </c>
    </row>
    <row r="14" spans="1:9" ht="33.6" customHeight="1">
      <c r="A14" s="748"/>
      <c r="B14" s="219">
        <v>1603007000</v>
      </c>
      <c r="C14" s="50" t="s">
        <v>330</v>
      </c>
      <c r="D14" s="329">
        <v>0</v>
      </c>
      <c r="E14" s="329">
        <v>0</v>
      </c>
      <c r="F14" s="330">
        <f t="shared" si="3"/>
        <v>0</v>
      </c>
      <c r="G14" s="331">
        <v>0</v>
      </c>
      <c r="H14" s="331">
        <v>0</v>
      </c>
      <c r="I14" s="330"/>
    </row>
    <row r="15" spans="1:9" ht="33.6" customHeight="1">
      <c r="A15" s="748"/>
      <c r="B15" s="219">
        <v>1805044000</v>
      </c>
      <c r="C15" s="50" t="s">
        <v>69</v>
      </c>
      <c r="D15" s="329">
        <v>0</v>
      </c>
      <c r="E15" s="329">
        <v>0</v>
      </c>
      <c r="F15" s="330">
        <f t="shared" si="3"/>
        <v>0</v>
      </c>
      <c r="G15" s="331">
        <v>0</v>
      </c>
      <c r="H15" s="331">
        <v>0</v>
      </c>
      <c r="I15" s="330">
        <f t="shared" si="1"/>
        <v>0</v>
      </c>
    </row>
    <row r="16" spans="1:9" ht="33.6" customHeight="1">
      <c r="A16" s="748"/>
      <c r="B16" s="219">
        <v>1805072000</v>
      </c>
      <c r="C16" s="50" t="s">
        <v>70</v>
      </c>
      <c r="D16" s="329">
        <v>0</v>
      </c>
      <c r="E16" s="329">
        <v>0</v>
      </c>
      <c r="F16" s="330">
        <f t="shared" si="3"/>
        <v>0</v>
      </c>
      <c r="G16" s="331">
        <v>0</v>
      </c>
      <c r="H16" s="331">
        <v>0</v>
      </c>
      <c r="I16" s="330">
        <f t="shared" si="1"/>
        <v>0</v>
      </c>
    </row>
    <row r="17" spans="1:9" ht="33.6" customHeight="1">
      <c r="A17" s="749"/>
      <c r="B17" s="219">
        <v>1805009000</v>
      </c>
      <c r="C17" s="50" t="s">
        <v>71</v>
      </c>
      <c r="D17" s="599">
        <v>8710</v>
      </c>
      <c r="E17" s="599"/>
      <c r="F17" s="330">
        <f t="shared" si="3"/>
        <v>8710</v>
      </c>
      <c r="G17" s="331">
        <v>0</v>
      </c>
      <c r="H17" s="331">
        <v>0</v>
      </c>
      <c r="I17" s="330">
        <f t="shared" si="1"/>
        <v>8710</v>
      </c>
    </row>
    <row r="18" spans="1:9" ht="63.75" customHeight="1">
      <c r="A18" s="745" t="s">
        <v>83</v>
      </c>
      <c r="B18" s="745"/>
      <c r="C18" s="745"/>
      <c r="D18" s="332">
        <f>SUM(D11:D17)</f>
        <v>91862</v>
      </c>
      <c r="E18" s="332">
        <f>SUM(E11:E17)</f>
        <v>0</v>
      </c>
      <c r="F18" s="332">
        <f t="shared" ref="F18:F26" si="4">D18+E18</f>
        <v>91862</v>
      </c>
      <c r="G18" s="333">
        <f>SUM(G11:G17)</f>
        <v>0</v>
      </c>
      <c r="H18" s="333">
        <f>SUM(H11:H17)</f>
        <v>0</v>
      </c>
      <c r="I18" s="332">
        <f t="shared" si="1"/>
        <v>91862</v>
      </c>
    </row>
    <row r="19" spans="1:9" ht="37.9" customHeight="1">
      <c r="A19" s="746" t="s">
        <v>68</v>
      </c>
      <c r="B19" s="219">
        <v>1601002000</v>
      </c>
      <c r="C19" s="50" t="s">
        <v>65</v>
      </c>
      <c r="D19" s="598">
        <v>2058000</v>
      </c>
      <c r="E19" s="598">
        <v>635000</v>
      </c>
      <c r="F19" s="330">
        <f>D19+E19</f>
        <v>2693000</v>
      </c>
      <c r="G19" s="600"/>
      <c r="H19" s="600"/>
      <c r="I19" s="330">
        <f t="shared" si="1"/>
        <v>2693000</v>
      </c>
    </row>
    <row r="20" spans="1:9" ht="37.9" customHeight="1">
      <c r="A20" s="746"/>
      <c r="B20" s="219">
        <v>1601003000</v>
      </c>
      <c r="C20" s="50" t="s">
        <v>66</v>
      </c>
      <c r="D20" s="598">
        <v>1862000</v>
      </c>
      <c r="E20" s="598">
        <v>205000</v>
      </c>
      <c r="F20" s="330">
        <f t="shared" ref="F20:F24" si="5">D20+E20</f>
        <v>2067000</v>
      </c>
      <c r="G20" s="600"/>
      <c r="H20" s="600"/>
      <c r="I20" s="330">
        <f t="shared" si="1"/>
        <v>2067000</v>
      </c>
    </row>
    <row r="21" spans="1:9" ht="37.9" customHeight="1">
      <c r="A21" s="746"/>
      <c r="B21" s="219">
        <v>1601005000</v>
      </c>
      <c r="C21" s="50" t="s">
        <v>329</v>
      </c>
      <c r="D21" s="598"/>
      <c r="E21" s="598"/>
      <c r="F21" s="330">
        <f t="shared" si="5"/>
        <v>0</v>
      </c>
      <c r="G21" s="600"/>
      <c r="H21" s="600"/>
      <c r="I21" s="330">
        <f t="shared" si="1"/>
        <v>0</v>
      </c>
    </row>
    <row r="22" spans="1:9" ht="37.9" customHeight="1">
      <c r="A22" s="746"/>
      <c r="B22" s="219">
        <v>1602001000</v>
      </c>
      <c r="C22" s="50" t="s">
        <v>67</v>
      </c>
      <c r="D22" s="598">
        <v>3100893</v>
      </c>
      <c r="E22" s="598">
        <v>2809000</v>
      </c>
      <c r="F22" s="330">
        <f t="shared" si="5"/>
        <v>5909893</v>
      </c>
      <c r="G22" s="600">
        <v>37000</v>
      </c>
      <c r="H22" s="600">
        <v>37000</v>
      </c>
      <c r="I22" s="330">
        <f t="shared" si="1"/>
        <v>5983893</v>
      </c>
    </row>
    <row r="23" spans="1:9" ht="37.9" customHeight="1">
      <c r="A23" s="746"/>
      <c r="B23" s="219">
        <v>1602002000</v>
      </c>
      <c r="C23" s="50" t="s">
        <v>124</v>
      </c>
      <c r="D23" s="598">
        <v>1017358</v>
      </c>
      <c r="E23" s="598"/>
      <c r="F23" s="330">
        <f t="shared" si="5"/>
        <v>1017358</v>
      </c>
      <c r="G23" s="600"/>
      <c r="H23" s="600"/>
      <c r="I23" s="330">
        <f t="shared" si="1"/>
        <v>1017358</v>
      </c>
    </row>
    <row r="24" spans="1:9" ht="37.9" customHeight="1">
      <c r="A24" s="746"/>
      <c r="B24" s="219">
        <v>1602030000</v>
      </c>
      <c r="C24" s="50" t="s">
        <v>300</v>
      </c>
      <c r="D24" s="598"/>
      <c r="E24" s="598">
        <v>200000</v>
      </c>
      <c r="F24" s="330">
        <f t="shared" si="5"/>
        <v>200000</v>
      </c>
      <c r="G24" s="600"/>
      <c r="H24" s="600"/>
      <c r="I24" s="330">
        <f t="shared" si="1"/>
        <v>200000</v>
      </c>
    </row>
    <row r="25" spans="1:9" ht="34.9" customHeight="1">
      <c r="A25" s="745" t="s">
        <v>84</v>
      </c>
      <c r="B25" s="745"/>
      <c r="C25" s="745"/>
      <c r="D25" s="332">
        <f>SUM(D19:D24)</f>
        <v>8038251</v>
      </c>
      <c r="E25" s="332">
        <f>SUM(E19:E24)</f>
        <v>3849000</v>
      </c>
      <c r="F25" s="332">
        <f t="shared" si="4"/>
        <v>11887251</v>
      </c>
      <c r="G25" s="333">
        <f>SUM(G19:G24)</f>
        <v>37000</v>
      </c>
      <c r="H25" s="333">
        <f>SUM(H19:H24)</f>
        <v>37000</v>
      </c>
      <c r="I25" s="332">
        <f t="shared" si="1"/>
        <v>11961251</v>
      </c>
    </row>
    <row r="26" spans="1:9" ht="38.450000000000003" customHeight="1">
      <c r="A26" s="745" t="s">
        <v>72</v>
      </c>
      <c r="B26" s="745"/>
      <c r="C26" s="745"/>
      <c r="D26" s="332">
        <f>D10+D18+D25</f>
        <v>9350567</v>
      </c>
      <c r="E26" s="332">
        <f>E10+E18+E25</f>
        <v>3934000</v>
      </c>
      <c r="F26" s="332">
        <f t="shared" si="4"/>
        <v>13284567</v>
      </c>
      <c r="G26" s="333">
        <f>G10+G18+G25</f>
        <v>37000</v>
      </c>
      <c r="H26" s="333">
        <f>H10+H18+H25</f>
        <v>37000</v>
      </c>
      <c r="I26" s="332">
        <f t="shared" si="1"/>
        <v>13358567</v>
      </c>
    </row>
    <row r="29" spans="1:9" hidden="1"/>
  </sheetData>
  <sheetProtection formatCells="0" formatColumns="0" formatRows="0"/>
  <mergeCells count="11">
    <mergeCell ref="A26:C26"/>
    <mergeCell ref="A19:A24"/>
    <mergeCell ref="D1:F1"/>
    <mergeCell ref="A3:A9"/>
    <mergeCell ref="A11:A17"/>
    <mergeCell ref="A1:C1"/>
    <mergeCell ref="I1:I2"/>
    <mergeCell ref="G1:H1"/>
    <mergeCell ref="A10:C10"/>
    <mergeCell ref="A18:C18"/>
    <mergeCell ref="A25:C25"/>
  </mergeCells>
  <printOptions horizontalCentered="1"/>
  <pageMargins left="0.31496062992125984" right="0.78740157480314965" top="0.74803149606299213" bottom="0.9055118110236221" header="0.39370078740157483" footer="0.39370078740157483"/>
  <pageSetup paperSize="9" scale="73" orientation="portrait" r:id="rId1"/>
  <headerFooter>
    <oddHeader>&amp;L&amp;"B Yekan,Regular"&amp;12مبالغ به میلیون ریال&amp;C&amp;"B Nazanin,Bold"&amp;14بودجه تفصیلی دانشگاه علوم پزشکی و خدمات بهداشتی درمانی یاسوج سال 1400</oddHeader>
    <oddFooter>&amp;L&amp;"B Nazanin,Bold"رییس مرکز بودجه و پایش عملکرد دکتر سید جواد طباییان:
&amp;C&amp;"B Nazanin,Bold" دکتر امین اله بابویی&amp;R&amp;"B Yekan,Regular" دکتر سعید جاودان سیرت</oddFooter>
  </headerFooter>
  <ignoredErrors>
    <ignoredError sqref="F10 F25:F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rightToLeft="1" view="pageLayout" topLeftCell="E19" zoomScaleNormal="100" zoomScaleSheetLayoutView="80" workbookViewId="0">
      <selection activeCell="F4" sqref="F4"/>
    </sheetView>
  </sheetViews>
  <sheetFormatPr defaultColWidth="9" defaultRowHeight="15.75"/>
  <cols>
    <col min="1" max="1" width="7.5703125" style="49" customWidth="1"/>
    <col min="2" max="2" width="11" style="49" customWidth="1"/>
    <col min="3" max="3" width="30.140625" style="49" customWidth="1"/>
    <col min="4" max="4" width="11.42578125" style="49" customWidth="1"/>
    <col min="5" max="5" width="12.7109375" style="49" customWidth="1"/>
    <col min="6" max="6" width="12.28515625" style="49" customWidth="1"/>
    <col min="7" max="7" width="12.85546875" style="49" customWidth="1"/>
    <col min="8" max="8" width="9.5703125" style="49" customWidth="1"/>
    <col min="9" max="9" width="14.28515625" style="49" customWidth="1"/>
    <col min="10" max="10" width="12" style="49" customWidth="1"/>
    <col min="11" max="11" width="12.28515625" style="49" customWidth="1"/>
    <col min="12" max="12" width="9.5703125" style="49" customWidth="1"/>
    <col min="13" max="13" width="12.5703125" style="49" customWidth="1"/>
    <col min="14" max="14" width="9.5703125" style="49" customWidth="1"/>
    <col min="15" max="15" width="13.42578125" style="49" customWidth="1"/>
    <col min="16" max="16384" width="9" style="49"/>
  </cols>
  <sheetData>
    <row r="1" spans="1:15" ht="42" customHeight="1">
      <c r="A1" s="750" t="s">
        <v>350</v>
      </c>
      <c r="B1" s="751"/>
      <c r="C1" s="752"/>
      <c r="D1" s="745" t="s">
        <v>3</v>
      </c>
      <c r="E1" s="745"/>
      <c r="F1" s="745"/>
      <c r="G1" s="745"/>
      <c r="H1" s="745"/>
      <c r="I1" s="745"/>
      <c r="J1" s="745" t="s">
        <v>9</v>
      </c>
      <c r="K1" s="745"/>
      <c r="L1" s="745"/>
      <c r="M1" s="745"/>
      <c r="N1" s="745"/>
      <c r="O1" s="745"/>
    </row>
    <row r="2" spans="1:15" ht="63">
      <c r="A2" s="269" t="s">
        <v>60</v>
      </c>
      <c r="B2" s="269" t="s">
        <v>123</v>
      </c>
      <c r="C2" s="270" t="s">
        <v>351</v>
      </c>
      <c r="D2" s="270" t="s">
        <v>90</v>
      </c>
      <c r="E2" s="269" t="s">
        <v>429</v>
      </c>
      <c r="F2" s="270" t="s">
        <v>430</v>
      </c>
      <c r="G2" s="269" t="s">
        <v>427</v>
      </c>
      <c r="H2" s="271" t="s">
        <v>434</v>
      </c>
      <c r="I2" s="269" t="s">
        <v>428</v>
      </c>
      <c r="J2" s="270" t="s">
        <v>90</v>
      </c>
      <c r="K2" s="269" t="s">
        <v>429</v>
      </c>
      <c r="L2" s="270" t="s">
        <v>431</v>
      </c>
      <c r="M2" s="269" t="s">
        <v>427</v>
      </c>
      <c r="N2" s="271" t="s">
        <v>434</v>
      </c>
      <c r="O2" s="269" t="s">
        <v>428</v>
      </c>
    </row>
    <row r="3" spans="1:15" ht="39" customHeight="1">
      <c r="A3" s="746" t="s">
        <v>126</v>
      </c>
      <c r="B3" s="219">
        <v>1802066000</v>
      </c>
      <c r="C3" s="50" t="s">
        <v>61</v>
      </c>
      <c r="D3" s="595">
        <v>100000</v>
      </c>
      <c r="E3" s="595">
        <v>100000</v>
      </c>
      <c r="F3" s="596">
        <v>0</v>
      </c>
      <c r="G3" s="596">
        <v>95463</v>
      </c>
      <c r="H3" s="329">
        <v>0</v>
      </c>
      <c r="I3" s="330">
        <f>G3-D3</f>
        <v>-4537</v>
      </c>
      <c r="J3" s="596">
        <v>0</v>
      </c>
      <c r="K3" s="596"/>
      <c r="L3" s="596"/>
      <c r="M3" s="596"/>
      <c r="N3" s="596"/>
      <c r="O3" s="330">
        <f>M3-J3</f>
        <v>0</v>
      </c>
    </row>
    <row r="4" spans="1:15" ht="39" customHeight="1">
      <c r="A4" s="746"/>
      <c r="B4" s="219">
        <v>1802071000</v>
      </c>
      <c r="C4" s="50" t="s">
        <v>327</v>
      </c>
      <c r="D4" s="595"/>
      <c r="E4" s="595"/>
      <c r="F4" s="596"/>
      <c r="G4" s="596"/>
      <c r="H4" s="329">
        <v>0</v>
      </c>
      <c r="I4" s="330">
        <f t="shared" ref="I4:I9" si="0">G4-D4</f>
        <v>0</v>
      </c>
      <c r="J4" s="596"/>
      <c r="K4" s="596"/>
      <c r="L4" s="596"/>
      <c r="M4" s="596"/>
      <c r="N4" s="596"/>
      <c r="O4" s="330">
        <f t="shared" ref="O4:O24" si="1">M4-J4</f>
        <v>0</v>
      </c>
    </row>
    <row r="5" spans="1:15" ht="39" customHeight="1">
      <c r="A5" s="746"/>
      <c r="B5" s="219">
        <v>1803004000</v>
      </c>
      <c r="C5" s="50" t="s">
        <v>64</v>
      </c>
      <c r="D5" s="595">
        <v>1009454</v>
      </c>
      <c r="E5" s="595">
        <v>1009454</v>
      </c>
      <c r="F5" s="596">
        <v>0</v>
      </c>
      <c r="G5" s="596">
        <v>985980</v>
      </c>
      <c r="H5" s="329"/>
      <c r="I5" s="330">
        <f t="shared" si="0"/>
        <v>-23474</v>
      </c>
      <c r="J5" s="596">
        <v>85000</v>
      </c>
      <c r="K5" s="596">
        <v>85000</v>
      </c>
      <c r="L5" s="596">
        <v>0</v>
      </c>
      <c r="M5" s="596">
        <v>55917</v>
      </c>
      <c r="N5" s="596">
        <v>37000</v>
      </c>
      <c r="O5" s="330">
        <f t="shared" si="1"/>
        <v>-29083</v>
      </c>
    </row>
    <row r="6" spans="1:15" ht="39" customHeight="1">
      <c r="A6" s="746"/>
      <c r="B6" s="219">
        <v>1803012000</v>
      </c>
      <c r="C6" s="50" t="s">
        <v>328</v>
      </c>
      <c r="D6" s="595"/>
      <c r="E6" s="595"/>
      <c r="F6" s="596"/>
      <c r="G6" s="596"/>
      <c r="H6" s="329">
        <v>0</v>
      </c>
      <c r="I6" s="330">
        <f t="shared" si="0"/>
        <v>0</v>
      </c>
      <c r="J6" s="596"/>
      <c r="K6" s="596"/>
      <c r="L6" s="596"/>
      <c r="M6" s="596"/>
      <c r="N6" s="596"/>
      <c r="O6" s="330">
        <f t="shared" si="1"/>
        <v>0</v>
      </c>
    </row>
    <row r="7" spans="1:15" ht="39" customHeight="1">
      <c r="A7" s="746"/>
      <c r="B7" s="219">
        <v>1803048000</v>
      </c>
      <c r="C7" s="50" t="s">
        <v>301</v>
      </c>
      <c r="D7" s="595">
        <v>62600</v>
      </c>
      <c r="E7" s="595">
        <v>62600</v>
      </c>
      <c r="F7" s="596">
        <v>0</v>
      </c>
      <c r="G7" s="596">
        <v>62600</v>
      </c>
      <c r="H7" s="329"/>
      <c r="I7" s="330">
        <f t="shared" si="0"/>
        <v>0</v>
      </c>
      <c r="J7" s="596"/>
      <c r="K7" s="596"/>
      <c r="L7" s="596"/>
      <c r="M7" s="596"/>
      <c r="N7" s="596"/>
      <c r="O7" s="330">
        <f t="shared" si="1"/>
        <v>0</v>
      </c>
    </row>
    <row r="8" spans="1:15" ht="39" customHeight="1">
      <c r="A8" s="746"/>
      <c r="B8" s="219">
        <v>1804047000</v>
      </c>
      <c r="C8" s="50" t="s">
        <v>299</v>
      </c>
      <c r="D8" s="595">
        <v>28200</v>
      </c>
      <c r="E8" s="595">
        <v>28200</v>
      </c>
      <c r="F8" s="596">
        <v>0</v>
      </c>
      <c r="G8" s="596">
        <v>28200</v>
      </c>
      <c r="H8" s="329">
        <v>0</v>
      </c>
      <c r="I8" s="330">
        <f t="shared" si="0"/>
        <v>0</v>
      </c>
      <c r="J8" s="596"/>
      <c r="K8" s="596"/>
      <c r="L8" s="596"/>
      <c r="M8" s="596"/>
      <c r="N8" s="596">
        <v>37000</v>
      </c>
      <c r="O8" s="330">
        <f t="shared" si="1"/>
        <v>0</v>
      </c>
    </row>
    <row r="9" spans="1:15" ht="39" customHeight="1">
      <c r="A9" s="746"/>
      <c r="B9" s="219">
        <v>1805004000</v>
      </c>
      <c r="C9" s="50" t="s">
        <v>125</v>
      </c>
      <c r="D9" s="595">
        <v>20200</v>
      </c>
      <c r="E9" s="595">
        <v>20200</v>
      </c>
      <c r="F9" s="596">
        <v>0</v>
      </c>
      <c r="G9" s="596">
        <v>20200</v>
      </c>
      <c r="H9" s="329">
        <v>0</v>
      </c>
      <c r="I9" s="330">
        <f t="shared" si="0"/>
        <v>0</v>
      </c>
      <c r="J9" s="596"/>
      <c r="K9" s="596"/>
      <c r="L9" s="596"/>
      <c r="M9" s="596"/>
      <c r="N9" s="596"/>
      <c r="O9" s="330">
        <f t="shared" si="1"/>
        <v>0</v>
      </c>
    </row>
    <row r="10" spans="1:15" ht="45" customHeight="1">
      <c r="A10" s="745" t="s">
        <v>122</v>
      </c>
      <c r="B10" s="745"/>
      <c r="C10" s="745"/>
      <c r="D10" s="332">
        <f>SUM(D3:D9)</f>
        <v>1220454</v>
      </c>
      <c r="E10" s="332">
        <f t="shared" ref="E10:O10" si="2">SUM(E3:E9)</f>
        <v>1220454</v>
      </c>
      <c r="F10" s="332">
        <f t="shared" si="2"/>
        <v>0</v>
      </c>
      <c r="G10" s="332">
        <f t="shared" si="2"/>
        <v>1192443</v>
      </c>
      <c r="H10" s="332">
        <f t="shared" si="2"/>
        <v>0</v>
      </c>
      <c r="I10" s="332">
        <f>SUM(I3:I9)</f>
        <v>-28011</v>
      </c>
      <c r="J10" s="332">
        <f t="shared" si="2"/>
        <v>85000</v>
      </c>
      <c r="K10" s="332">
        <f t="shared" si="2"/>
        <v>85000</v>
      </c>
      <c r="L10" s="332">
        <f t="shared" si="2"/>
        <v>0</v>
      </c>
      <c r="M10" s="332">
        <f t="shared" si="2"/>
        <v>55917</v>
      </c>
      <c r="N10" s="332">
        <f t="shared" si="2"/>
        <v>74000</v>
      </c>
      <c r="O10" s="332">
        <f t="shared" si="2"/>
        <v>-29083</v>
      </c>
    </row>
    <row r="11" spans="1:15" ht="33.6" customHeight="1">
      <c r="A11" s="747" t="s">
        <v>5</v>
      </c>
      <c r="B11" s="219">
        <v>1601001000</v>
      </c>
      <c r="C11" s="50" t="s">
        <v>349</v>
      </c>
      <c r="D11" s="329">
        <v>0</v>
      </c>
      <c r="E11" s="329">
        <v>0</v>
      </c>
      <c r="F11" s="329">
        <v>0</v>
      </c>
      <c r="G11" s="329">
        <v>0</v>
      </c>
      <c r="H11" s="329">
        <v>0</v>
      </c>
      <c r="I11" s="330">
        <f t="shared" ref="I11:I17" si="3">G11-D11</f>
        <v>0</v>
      </c>
      <c r="J11" s="329">
        <v>0</v>
      </c>
      <c r="K11" s="329">
        <v>0</v>
      </c>
      <c r="L11" s="329">
        <v>0</v>
      </c>
      <c r="M11" s="329">
        <v>0</v>
      </c>
      <c r="N11" s="329">
        <v>0</v>
      </c>
      <c r="O11" s="330">
        <f t="shared" si="1"/>
        <v>0</v>
      </c>
    </row>
    <row r="12" spans="1:15" ht="33.6" customHeight="1">
      <c r="A12" s="748"/>
      <c r="B12" s="219">
        <v>1602001000</v>
      </c>
      <c r="C12" s="50" t="s">
        <v>67</v>
      </c>
      <c r="D12" s="329">
        <v>83152</v>
      </c>
      <c r="E12" s="329">
        <v>83152</v>
      </c>
      <c r="F12" s="329">
        <v>0</v>
      </c>
      <c r="G12" s="329">
        <v>64149</v>
      </c>
      <c r="H12" s="329">
        <v>0</v>
      </c>
      <c r="I12" s="330">
        <f t="shared" si="3"/>
        <v>-19003</v>
      </c>
      <c r="J12" s="329">
        <v>0</v>
      </c>
      <c r="K12" s="329">
        <v>0</v>
      </c>
      <c r="L12" s="329">
        <v>0</v>
      </c>
      <c r="M12" s="329">
        <v>0</v>
      </c>
      <c r="N12" s="329">
        <v>0</v>
      </c>
      <c r="O12" s="330">
        <f t="shared" si="1"/>
        <v>0</v>
      </c>
    </row>
    <row r="13" spans="1:15" ht="33.6" customHeight="1">
      <c r="A13" s="748"/>
      <c r="B13" s="219">
        <v>1603001000</v>
      </c>
      <c r="C13" s="50" t="s">
        <v>127</v>
      </c>
      <c r="D13" s="329">
        <v>0</v>
      </c>
      <c r="E13" s="329">
        <v>0</v>
      </c>
      <c r="F13" s="329">
        <v>0</v>
      </c>
      <c r="G13" s="329">
        <v>0</v>
      </c>
      <c r="H13" s="329">
        <v>0</v>
      </c>
      <c r="I13" s="330">
        <f t="shared" si="3"/>
        <v>0</v>
      </c>
      <c r="J13" s="329">
        <v>0</v>
      </c>
      <c r="K13" s="329">
        <v>0</v>
      </c>
      <c r="L13" s="329">
        <v>0</v>
      </c>
      <c r="M13" s="329">
        <v>0</v>
      </c>
      <c r="N13" s="329">
        <v>0</v>
      </c>
      <c r="O13" s="330">
        <f t="shared" si="1"/>
        <v>0</v>
      </c>
    </row>
    <row r="14" spans="1:15" ht="33.6" customHeight="1">
      <c r="A14" s="748"/>
      <c r="B14" s="219">
        <v>1603007000</v>
      </c>
      <c r="C14" s="50" t="s">
        <v>330</v>
      </c>
      <c r="D14" s="329">
        <v>0</v>
      </c>
      <c r="E14" s="329">
        <v>0</v>
      </c>
      <c r="F14" s="329">
        <v>0</v>
      </c>
      <c r="G14" s="329">
        <v>0</v>
      </c>
      <c r="H14" s="329">
        <v>0</v>
      </c>
      <c r="I14" s="330">
        <f t="shared" si="3"/>
        <v>0</v>
      </c>
      <c r="J14" s="329">
        <v>0</v>
      </c>
      <c r="K14" s="329">
        <v>0</v>
      </c>
      <c r="L14" s="329">
        <v>0</v>
      </c>
      <c r="M14" s="329">
        <v>0</v>
      </c>
      <c r="N14" s="329">
        <v>0</v>
      </c>
      <c r="O14" s="330">
        <f t="shared" si="1"/>
        <v>0</v>
      </c>
    </row>
    <row r="15" spans="1:15" ht="33.6" customHeight="1">
      <c r="A15" s="748"/>
      <c r="B15" s="219">
        <v>1805044000</v>
      </c>
      <c r="C15" s="50" t="s">
        <v>69</v>
      </c>
      <c r="D15" s="329">
        <v>0</v>
      </c>
      <c r="E15" s="329">
        <v>0</v>
      </c>
      <c r="F15" s="329">
        <v>0</v>
      </c>
      <c r="G15" s="329">
        <v>0</v>
      </c>
      <c r="H15" s="329">
        <v>0</v>
      </c>
      <c r="I15" s="330">
        <f t="shared" si="3"/>
        <v>0</v>
      </c>
      <c r="J15" s="329">
        <v>0</v>
      </c>
      <c r="K15" s="329">
        <v>0</v>
      </c>
      <c r="L15" s="329">
        <v>0</v>
      </c>
      <c r="M15" s="329">
        <v>0</v>
      </c>
      <c r="N15" s="329">
        <v>0</v>
      </c>
      <c r="O15" s="330">
        <f t="shared" si="1"/>
        <v>0</v>
      </c>
    </row>
    <row r="16" spans="1:15" ht="33.6" customHeight="1">
      <c r="A16" s="748"/>
      <c r="B16" s="219">
        <v>1805072000</v>
      </c>
      <c r="C16" s="50" t="s">
        <v>70</v>
      </c>
      <c r="D16" s="329">
        <v>0</v>
      </c>
      <c r="E16" s="329">
        <v>0</v>
      </c>
      <c r="F16" s="329">
        <v>0</v>
      </c>
      <c r="G16" s="329">
        <v>0</v>
      </c>
      <c r="H16" s="329">
        <v>0</v>
      </c>
      <c r="I16" s="330">
        <f t="shared" si="3"/>
        <v>0</v>
      </c>
      <c r="J16" s="329">
        <v>0</v>
      </c>
      <c r="K16" s="329">
        <v>0</v>
      </c>
      <c r="L16" s="329">
        <v>0</v>
      </c>
      <c r="M16" s="329">
        <v>0</v>
      </c>
      <c r="N16" s="329">
        <v>0</v>
      </c>
      <c r="O16" s="330">
        <f t="shared" si="1"/>
        <v>0</v>
      </c>
    </row>
    <row r="17" spans="1:17" ht="33.6" customHeight="1">
      <c r="A17" s="749"/>
      <c r="B17" s="219">
        <v>1805009000</v>
      </c>
      <c r="C17" s="50" t="s">
        <v>71</v>
      </c>
      <c r="D17" s="596">
        <v>8710</v>
      </c>
      <c r="E17" s="596">
        <v>7810</v>
      </c>
      <c r="F17" s="596"/>
      <c r="G17" s="596">
        <v>8710</v>
      </c>
      <c r="H17" s="596"/>
      <c r="I17" s="330">
        <f t="shared" si="3"/>
        <v>0</v>
      </c>
      <c r="J17" s="329">
        <v>0</v>
      </c>
      <c r="K17" s="329">
        <v>0</v>
      </c>
      <c r="L17" s="329">
        <v>0</v>
      </c>
      <c r="M17" s="329">
        <v>0</v>
      </c>
      <c r="N17" s="329">
        <v>0</v>
      </c>
      <c r="O17" s="330">
        <f t="shared" si="1"/>
        <v>0</v>
      </c>
    </row>
    <row r="18" spans="1:17" ht="45" customHeight="1">
      <c r="A18" s="745" t="s">
        <v>83</v>
      </c>
      <c r="B18" s="745"/>
      <c r="C18" s="745"/>
      <c r="D18" s="332">
        <f>SUM(D11:D17)</f>
        <v>91862</v>
      </c>
      <c r="E18" s="332">
        <f t="shared" ref="E18:O18" si="4">SUM(E11:E17)</f>
        <v>90962</v>
      </c>
      <c r="F18" s="332">
        <f t="shared" si="4"/>
        <v>0</v>
      </c>
      <c r="G18" s="332">
        <f t="shared" si="4"/>
        <v>72859</v>
      </c>
      <c r="H18" s="332">
        <f t="shared" si="4"/>
        <v>0</v>
      </c>
      <c r="I18" s="332">
        <f t="shared" si="4"/>
        <v>-19003</v>
      </c>
      <c r="J18" s="332">
        <f t="shared" si="4"/>
        <v>0</v>
      </c>
      <c r="K18" s="332">
        <f t="shared" si="4"/>
        <v>0</v>
      </c>
      <c r="L18" s="332">
        <f t="shared" si="4"/>
        <v>0</v>
      </c>
      <c r="M18" s="332">
        <f t="shared" si="4"/>
        <v>0</v>
      </c>
      <c r="N18" s="332">
        <f t="shared" si="4"/>
        <v>0</v>
      </c>
      <c r="O18" s="332">
        <f t="shared" si="4"/>
        <v>0</v>
      </c>
    </row>
    <row r="19" spans="1:17" ht="37.9" customHeight="1">
      <c r="A19" s="746" t="s">
        <v>68</v>
      </c>
      <c r="B19" s="219">
        <v>1601002000</v>
      </c>
      <c r="C19" s="50" t="s">
        <v>65</v>
      </c>
      <c r="D19" s="595">
        <v>2058000</v>
      </c>
      <c r="E19" s="595">
        <v>2058000</v>
      </c>
      <c r="F19" s="596">
        <v>0</v>
      </c>
      <c r="G19" s="596">
        <v>2078000</v>
      </c>
      <c r="H19" s="596"/>
      <c r="I19" s="330">
        <f t="shared" ref="I19:I24" si="5">G19-D19</f>
        <v>20000</v>
      </c>
      <c r="J19" s="595">
        <v>635000</v>
      </c>
      <c r="K19" s="596">
        <v>635000</v>
      </c>
      <c r="L19" s="596">
        <v>0</v>
      </c>
      <c r="M19" s="596">
        <v>635000</v>
      </c>
      <c r="N19" s="596"/>
      <c r="O19" s="330">
        <f t="shared" si="1"/>
        <v>0</v>
      </c>
    </row>
    <row r="20" spans="1:17" ht="37.9" customHeight="1">
      <c r="A20" s="746"/>
      <c r="B20" s="219">
        <v>1601003000</v>
      </c>
      <c r="C20" s="50" t="s">
        <v>66</v>
      </c>
      <c r="D20" s="595">
        <v>1862000</v>
      </c>
      <c r="E20" s="595">
        <v>1862000</v>
      </c>
      <c r="F20" s="596">
        <v>0</v>
      </c>
      <c r="G20" s="596">
        <v>1862000</v>
      </c>
      <c r="H20" s="596"/>
      <c r="I20" s="330">
        <f t="shared" si="5"/>
        <v>0</v>
      </c>
      <c r="J20" s="595">
        <v>205000</v>
      </c>
      <c r="K20" s="596">
        <v>205000</v>
      </c>
      <c r="L20" s="596"/>
      <c r="M20" s="596">
        <v>205000</v>
      </c>
      <c r="N20" s="596"/>
      <c r="O20" s="330">
        <f t="shared" si="1"/>
        <v>0</v>
      </c>
    </row>
    <row r="21" spans="1:17" ht="37.9" customHeight="1">
      <c r="A21" s="746"/>
      <c r="B21" s="219">
        <v>1601005000</v>
      </c>
      <c r="C21" s="50" t="s">
        <v>329</v>
      </c>
      <c r="D21" s="595"/>
      <c r="E21" s="595"/>
      <c r="F21" s="596"/>
      <c r="G21" s="596"/>
      <c r="H21" s="596"/>
      <c r="I21" s="330">
        <f t="shared" si="5"/>
        <v>0</v>
      </c>
      <c r="J21" s="595"/>
      <c r="K21" s="596"/>
      <c r="L21" s="596"/>
      <c r="M21" s="596"/>
      <c r="N21" s="596"/>
      <c r="O21" s="330">
        <f t="shared" si="1"/>
        <v>0</v>
      </c>
    </row>
    <row r="22" spans="1:17" ht="37.9" customHeight="1">
      <c r="A22" s="746"/>
      <c r="B22" s="219">
        <v>1602001000</v>
      </c>
      <c r="C22" s="50" t="s">
        <v>67</v>
      </c>
      <c r="D22" s="595">
        <v>3100893</v>
      </c>
      <c r="E22" s="595">
        <v>3100893</v>
      </c>
      <c r="F22" s="596">
        <v>1487683</v>
      </c>
      <c r="G22" s="596">
        <v>4588576</v>
      </c>
      <c r="H22" s="596"/>
      <c r="I22" s="330">
        <f>G22-D22</f>
        <v>1487683</v>
      </c>
      <c r="J22" s="595">
        <v>2809000</v>
      </c>
      <c r="K22" s="596">
        <v>2809000</v>
      </c>
      <c r="L22" s="596">
        <v>470000</v>
      </c>
      <c r="M22" s="596">
        <v>3215254</v>
      </c>
      <c r="N22" s="596">
        <v>-74000</v>
      </c>
      <c r="O22" s="330">
        <f t="shared" si="1"/>
        <v>406254</v>
      </c>
    </row>
    <row r="23" spans="1:17" ht="37.9" customHeight="1">
      <c r="A23" s="746"/>
      <c r="B23" s="219">
        <v>1602002000</v>
      </c>
      <c r="C23" s="50" t="s">
        <v>124</v>
      </c>
      <c r="D23" s="595">
        <v>1017358</v>
      </c>
      <c r="E23" s="595">
        <v>1017358</v>
      </c>
      <c r="F23" s="597">
        <v>0</v>
      </c>
      <c r="G23" s="596">
        <v>1017358</v>
      </c>
      <c r="H23" s="596"/>
      <c r="I23" s="330">
        <f>G23-D23</f>
        <v>0</v>
      </c>
      <c r="J23" s="595"/>
      <c r="K23" s="596"/>
      <c r="L23" s="596"/>
      <c r="M23" s="596"/>
      <c r="N23" s="596"/>
      <c r="O23" s="330">
        <f t="shared" si="1"/>
        <v>0</v>
      </c>
    </row>
    <row r="24" spans="1:17" ht="37.9" customHeight="1">
      <c r="A24" s="746"/>
      <c r="B24" s="219">
        <v>1602030000</v>
      </c>
      <c r="C24" s="50" t="s">
        <v>300</v>
      </c>
      <c r="D24" s="595"/>
      <c r="E24" s="595"/>
      <c r="F24" s="596">
        <v>0</v>
      </c>
      <c r="G24" s="596"/>
      <c r="H24" s="596"/>
      <c r="I24" s="330">
        <f t="shared" si="5"/>
        <v>0</v>
      </c>
      <c r="J24" s="595">
        <v>200000</v>
      </c>
      <c r="K24" s="596">
        <v>200000</v>
      </c>
      <c r="L24" s="596"/>
      <c r="M24" s="596">
        <v>200000</v>
      </c>
      <c r="N24" s="596"/>
      <c r="O24" s="330">
        <f t="shared" si="1"/>
        <v>0</v>
      </c>
      <c r="P24" s="407"/>
      <c r="Q24" s="407"/>
    </row>
    <row r="25" spans="1:17" ht="45" customHeight="1">
      <c r="A25" s="745" t="s">
        <v>84</v>
      </c>
      <c r="B25" s="745"/>
      <c r="C25" s="745"/>
      <c r="D25" s="332">
        <f>SUM(D19:D24)</f>
        <v>8038251</v>
      </c>
      <c r="E25" s="332">
        <f t="shared" ref="E25:O25" si="6">SUM(E19:E24)</f>
        <v>8038251</v>
      </c>
      <c r="F25" s="332">
        <f t="shared" si="6"/>
        <v>1487683</v>
      </c>
      <c r="G25" s="332">
        <f t="shared" si="6"/>
        <v>9545934</v>
      </c>
      <c r="H25" s="332">
        <f t="shared" si="6"/>
        <v>0</v>
      </c>
      <c r="I25" s="332">
        <f>SUM(I19:I24)</f>
        <v>1507683</v>
      </c>
      <c r="J25" s="332">
        <f t="shared" si="6"/>
        <v>3849000</v>
      </c>
      <c r="K25" s="332">
        <f t="shared" si="6"/>
        <v>3849000</v>
      </c>
      <c r="L25" s="332">
        <f t="shared" si="6"/>
        <v>470000</v>
      </c>
      <c r="M25" s="332">
        <f t="shared" si="6"/>
        <v>4255254</v>
      </c>
      <c r="N25" s="332">
        <f>SUM(N19:N24)</f>
        <v>-74000</v>
      </c>
      <c r="O25" s="332">
        <f t="shared" si="6"/>
        <v>406254</v>
      </c>
    </row>
    <row r="26" spans="1:17" ht="45" customHeight="1">
      <c r="A26" s="745" t="s">
        <v>72</v>
      </c>
      <c r="B26" s="745"/>
      <c r="C26" s="745"/>
      <c r="D26" s="332">
        <f>D10+D18+D25</f>
        <v>9350567</v>
      </c>
      <c r="E26" s="332">
        <f t="shared" ref="E26:O26" si="7">E10+E18+E25</f>
        <v>9349667</v>
      </c>
      <c r="F26" s="332">
        <f t="shared" si="7"/>
        <v>1487683</v>
      </c>
      <c r="G26" s="666">
        <f t="shared" si="7"/>
        <v>10811236</v>
      </c>
      <c r="H26" s="332">
        <f t="shared" si="7"/>
        <v>0</v>
      </c>
      <c r="I26" s="332">
        <f t="shared" si="7"/>
        <v>1460669</v>
      </c>
      <c r="J26" s="332">
        <f t="shared" si="7"/>
        <v>3934000</v>
      </c>
      <c r="K26" s="332">
        <f t="shared" si="7"/>
        <v>3934000</v>
      </c>
      <c r="L26" s="332">
        <f t="shared" si="7"/>
        <v>470000</v>
      </c>
      <c r="M26" s="332">
        <f t="shared" si="7"/>
        <v>4311171</v>
      </c>
      <c r="N26" s="332">
        <f t="shared" si="7"/>
        <v>0</v>
      </c>
      <c r="O26" s="332">
        <f t="shared" si="7"/>
        <v>377171</v>
      </c>
    </row>
    <row r="29" spans="1:17" ht="13.9" customHeight="1"/>
    <row r="30" spans="1:17" hidden="1"/>
  </sheetData>
  <sheetProtection formatCells="0" formatColumns="0" formatRows="0"/>
  <mergeCells count="10">
    <mergeCell ref="J1:O1"/>
    <mergeCell ref="A1:C1"/>
    <mergeCell ref="D1:I1"/>
    <mergeCell ref="A3:A9"/>
    <mergeCell ref="A10:C10"/>
    <mergeCell ref="A11:A17"/>
    <mergeCell ref="A18:C18"/>
    <mergeCell ref="A19:A24"/>
    <mergeCell ref="A25:C25"/>
    <mergeCell ref="A26:C26"/>
  </mergeCells>
  <printOptions horizontalCentered="1" verticalCentered="1"/>
  <pageMargins left="0.23622047244094499" right="0.78740157480314998" top="0.74803149606299202" bottom="0.90551181102362199" header="0.39370078740157499" footer="0.39370078740157499"/>
  <pageSetup paperSize="9" scale="48" fitToWidth="5" orientation="landscape" r:id="rId1"/>
  <headerFooter>
    <oddHeader>&amp;L&amp;"B Yekan,Regular"&amp;12مبالغ به میلیون ریال&amp;C&amp;"B Nazanin,Bold"&amp;14بودجه تفصیلی دانشگاه علوم پزشکی و خدمات بهداشتی درمانی یاسوج سال 1400&amp;R&amp;"B Yekan,Regular"&amp;12 5</oddHeader>
    <oddFooter>&amp;L&amp;"B Nazanin,Bold"رییس مرکز بودجه و پایش عملکرد دکتر سید جواد طباییان:
&amp;C&amp;"B Nazanin,Bold"معاون توسعه  :دکتر امین اله بابویی&amp;R&amp;"B Yekan,Regular" دکتر سعید جاودان سیرت</oddFooter>
  </headerFooter>
  <ignoredErrors>
    <ignoredError sqref="I18 I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rightToLeft="1" view="pageLayout" topLeftCell="A67" zoomScaleNormal="70" zoomScaleSheetLayoutView="100" workbookViewId="0">
      <selection activeCell="G72" sqref="G72"/>
    </sheetView>
  </sheetViews>
  <sheetFormatPr defaultRowHeight="15"/>
  <cols>
    <col min="2" max="2" width="15.42578125" customWidth="1"/>
    <col min="3" max="3" width="25.5703125" customWidth="1"/>
    <col min="4" max="8" width="14.28515625" customWidth="1"/>
  </cols>
  <sheetData>
    <row r="1" spans="1:8" ht="58.5">
      <c r="A1" s="36" t="s">
        <v>87</v>
      </c>
      <c r="B1" s="37" t="s">
        <v>426</v>
      </c>
      <c r="C1" s="242" t="s">
        <v>315</v>
      </c>
      <c r="D1" s="37" t="s">
        <v>97</v>
      </c>
      <c r="E1" s="37" t="s">
        <v>85</v>
      </c>
      <c r="F1" s="37" t="s">
        <v>162</v>
      </c>
      <c r="G1" s="37" t="s">
        <v>86</v>
      </c>
      <c r="H1" s="38" t="s">
        <v>4</v>
      </c>
    </row>
    <row r="2" spans="1:8" ht="20.100000000000001" customHeight="1">
      <c r="A2" s="760" t="s">
        <v>126</v>
      </c>
      <c r="B2" s="753" t="s">
        <v>309</v>
      </c>
      <c r="C2" s="257" t="s">
        <v>3</v>
      </c>
      <c r="D2" s="35"/>
      <c r="E2" s="35"/>
      <c r="F2" s="35"/>
      <c r="G2" s="35"/>
      <c r="H2" s="353">
        <f>SUM(D2:G2)</f>
        <v>0</v>
      </c>
    </row>
    <row r="3" spans="1:8" ht="20.100000000000001" customHeight="1">
      <c r="A3" s="760"/>
      <c r="B3" s="754"/>
      <c r="C3" s="258" t="s">
        <v>9</v>
      </c>
      <c r="D3" s="39">
        <v>0</v>
      </c>
      <c r="E3" s="35"/>
      <c r="F3" s="35"/>
      <c r="G3" s="35"/>
      <c r="H3" s="354">
        <f t="shared" ref="H3:H19" si="0">SUM(D3:G3)</f>
        <v>0</v>
      </c>
    </row>
    <row r="4" spans="1:8" ht="20.100000000000001" customHeight="1">
      <c r="A4" s="760"/>
      <c r="B4" s="755"/>
      <c r="C4" s="259" t="s">
        <v>400</v>
      </c>
      <c r="D4" s="35"/>
      <c r="E4" s="39"/>
      <c r="F4" s="35"/>
      <c r="G4" s="35"/>
      <c r="H4" s="354">
        <f t="shared" si="0"/>
        <v>0</v>
      </c>
    </row>
    <row r="5" spans="1:8" ht="20.100000000000001" customHeight="1">
      <c r="A5" s="760"/>
      <c r="B5" s="753" t="s">
        <v>312</v>
      </c>
      <c r="C5" s="257" t="s">
        <v>3</v>
      </c>
      <c r="D5" s="35"/>
      <c r="E5" s="35"/>
      <c r="F5" s="35"/>
      <c r="G5" s="35"/>
      <c r="H5" s="353">
        <f t="shared" si="0"/>
        <v>0</v>
      </c>
    </row>
    <row r="6" spans="1:8" ht="20.100000000000001" customHeight="1">
      <c r="A6" s="760"/>
      <c r="B6" s="754"/>
      <c r="C6" s="258" t="s">
        <v>9</v>
      </c>
      <c r="D6" s="39">
        <v>0</v>
      </c>
      <c r="E6" s="35"/>
      <c r="F6" s="35"/>
      <c r="G6" s="35"/>
      <c r="H6" s="354">
        <f t="shared" si="0"/>
        <v>0</v>
      </c>
    </row>
    <row r="7" spans="1:8" ht="20.100000000000001" customHeight="1">
      <c r="A7" s="760"/>
      <c r="B7" s="755"/>
      <c r="C7" s="259" t="s">
        <v>400</v>
      </c>
      <c r="D7" s="35"/>
      <c r="E7" s="39"/>
      <c r="F7" s="35"/>
      <c r="G7" s="35"/>
      <c r="H7" s="354">
        <f t="shared" si="0"/>
        <v>0</v>
      </c>
    </row>
    <row r="8" spans="1:8" ht="20.100000000000001" customHeight="1">
      <c r="A8" s="760"/>
      <c r="B8" s="753" t="s">
        <v>310</v>
      </c>
      <c r="C8" s="257" t="s">
        <v>3</v>
      </c>
      <c r="D8" s="35"/>
      <c r="E8" s="35"/>
      <c r="F8" s="35"/>
      <c r="G8" s="35"/>
      <c r="H8" s="353">
        <f t="shared" si="0"/>
        <v>0</v>
      </c>
    </row>
    <row r="9" spans="1:8" ht="20.100000000000001" customHeight="1">
      <c r="A9" s="760"/>
      <c r="B9" s="754"/>
      <c r="C9" s="258" t="s">
        <v>9</v>
      </c>
      <c r="D9" s="39">
        <v>0</v>
      </c>
      <c r="E9" s="35"/>
      <c r="F9" s="35"/>
      <c r="G9" s="35"/>
      <c r="H9" s="354">
        <f t="shared" si="0"/>
        <v>0</v>
      </c>
    </row>
    <row r="10" spans="1:8" ht="20.100000000000001" customHeight="1">
      <c r="A10" s="760"/>
      <c r="B10" s="755"/>
      <c r="C10" s="259" t="s">
        <v>400</v>
      </c>
      <c r="D10" s="35"/>
      <c r="E10" s="39"/>
      <c r="F10" s="35"/>
      <c r="G10" s="35"/>
      <c r="H10" s="354">
        <f t="shared" si="0"/>
        <v>0</v>
      </c>
    </row>
    <row r="11" spans="1:8" ht="20.100000000000001" customHeight="1">
      <c r="A11" s="760"/>
      <c r="B11" s="753" t="s">
        <v>311</v>
      </c>
      <c r="C11" s="257" t="s">
        <v>3</v>
      </c>
      <c r="D11" s="35"/>
      <c r="E11" s="35"/>
      <c r="F11" s="35"/>
      <c r="G11" s="35"/>
      <c r="H11" s="353">
        <f t="shared" si="0"/>
        <v>0</v>
      </c>
    </row>
    <row r="12" spans="1:8" ht="20.100000000000001" customHeight="1">
      <c r="A12" s="760"/>
      <c r="B12" s="754"/>
      <c r="C12" s="258" t="s">
        <v>9</v>
      </c>
      <c r="D12" s="39">
        <v>0</v>
      </c>
      <c r="E12" s="35"/>
      <c r="F12" s="35"/>
      <c r="G12" s="35"/>
      <c r="H12" s="354">
        <f t="shared" si="0"/>
        <v>0</v>
      </c>
    </row>
    <row r="13" spans="1:8" ht="20.100000000000001" customHeight="1">
      <c r="A13" s="760"/>
      <c r="B13" s="755"/>
      <c r="C13" s="259" t="s">
        <v>400</v>
      </c>
      <c r="D13" s="35"/>
      <c r="E13" s="39"/>
      <c r="F13" s="35"/>
      <c r="G13" s="35"/>
      <c r="H13" s="354">
        <f t="shared" si="0"/>
        <v>0</v>
      </c>
    </row>
    <row r="14" spans="1:8" ht="20.100000000000001" customHeight="1">
      <c r="A14" s="760"/>
      <c r="B14" s="753" t="s">
        <v>313</v>
      </c>
      <c r="C14" s="257" t="s">
        <v>3</v>
      </c>
      <c r="D14" s="35"/>
      <c r="E14" s="35"/>
      <c r="F14" s="35"/>
      <c r="G14" s="35"/>
      <c r="H14" s="353">
        <f t="shared" si="0"/>
        <v>0</v>
      </c>
    </row>
    <row r="15" spans="1:8" ht="20.100000000000001" customHeight="1">
      <c r="A15" s="760"/>
      <c r="B15" s="754"/>
      <c r="C15" s="258" t="s">
        <v>9</v>
      </c>
      <c r="D15" s="39">
        <v>0</v>
      </c>
      <c r="E15" s="39"/>
      <c r="F15" s="35"/>
      <c r="G15" s="35"/>
      <c r="H15" s="354">
        <f t="shared" si="0"/>
        <v>0</v>
      </c>
    </row>
    <row r="16" spans="1:8" ht="20.100000000000001" customHeight="1">
      <c r="A16" s="760"/>
      <c r="B16" s="755"/>
      <c r="C16" s="259" t="s">
        <v>400</v>
      </c>
      <c r="D16" s="35"/>
      <c r="E16" s="39"/>
      <c r="F16" s="35"/>
      <c r="G16" s="35"/>
      <c r="H16" s="354">
        <f t="shared" si="0"/>
        <v>0</v>
      </c>
    </row>
    <row r="17" spans="1:8" ht="20.100000000000001" customHeight="1">
      <c r="A17" s="760"/>
      <c r="B17" s="753" t="s">
        <v>314</v>
      </c>
      <c r="C17" s="257" t="s">
        <v>3</v>
      </c>
      <c r="D17" s="35"/>
      <c r="E17" s="35"/>
      <c r="F17" s="35"/>
      <c r="G17" s="35"/>
      <c r="H17" s="353">
        <f t="shared" si="0"/>
        <v>0</v>
      </c>
    </row>
    <row r="18" spans="1:8" ht="20.100000000000001" customHeight="1">
      <c r="A18" s="760"/>
      <c r="B18" s="754"/>
      <c r="C18" s="258" t="s">
        <v>9</v>
      </c>
      <c r="D18" s="39">
        <v>0</v>
      </c>
      <c r="E18" s="35"/>
      <c r="F18" s="35"/>
      <c r="G18" s="35"/>
      <c r="H18" s="354">
        <f t="shared" si="0"/>
        <v>0</v>
      </c>
    </row>
    <row r="19" spans="1:8" ht="20.100000000000001" customHeight="1" thickBot="1">
      <c r="A19" s="760"/>
      <c r="B19" s="755"/>
      <c r="C19" s="259" t="s">
        <v>400</v>
      </c>
      <c r="D19" s="35"/>
      <c r="E19" s="39"/>
      <c r="F19" s="35"/>
      <c r="G19" s="35"/>
      <c r="H19" s="354">
        <f t="shared" si="0"/>
        <v>0</v>
      </c>
    </row>
    <row r="20" spans="1:8" ht="20.100000000000001" customHeight="1">
      <c r="A20" s="760"/>
      <c r="B20" s="756" t="s">
        <v>4</v>
      </c>
      <c r="C20" s="238" t="s">
        <v>3</v>
      </c>
      <c r="D20" s="40">
        <f>D2+D5+D8+D11+D14+D17</f>
        <v>0</v>
      </c>
      <c r="E20" s="40">
        <f t="shared" ref="E20:H22" si="1">E2+E5+E8+E11+E14+E17</f>
        <v>0</v>
      </c>
      <c r="F20" s="40">
        <f t="shared" si="1"/>
        <v>0</v>
      </c>
      <c r="G20" s="40">
        <f t="shared" si="1"/>
        <v>0</v>
      </c>
      <c r="H20" s="41">
        <f t="shared" si="1"/>
        <v>0</v>
      </c>
    </row>
    <row r="21" spans="1:8" ht="20.100000000000001" customHeight="1">
      <c r="A21" s="760"/>
      <c r="B21" s="757"/>
      <c r="C21" s="239" t="s">
        <v>9</v>
      </c>
      <c r="D21" s="48">
        <f>D3+D6+D9+D12+D15+D18</f>
        <v>0</v>
      </c>
      <c r="E21" s="48">
        <f t="shared" si="1"/>
        <v>0</v>
      </c>
      <c r="F21" s="48">
        <f t="shared" si="1"/>
        <v>0</v>
      </c>
      <c r="G21" s="48">
        <f t="shared" si="1"/>
        <v>0</v>
      </c>
      <c r="H21" s="220">
        <f t="shared" si="1"/>
        <v>0</v>
      </c>
    </row>
    <row r="22" spans="1:8" ht="20.100000000000001" customHeight="1" thickBot="1">
      <c r="A22" s="761"/>
      <c r="B22" s="758"/>
      <c r="C22" s="240" t="s">
        <v>400</v>
      </c>
      <c r="D22" s="42">
        <f>D4+D7+D10+D13+D16+D19</f>
        <v>0</v>
      </c>
      <c r="E22" s="42">
        <f t="shared" si="1"/>
        <v>0</v>
      </c>
      <c r="F22" s="42">
        <f t="shared" si="1"/>
        <v>0</v>
      </c>
      <c r="G22" s="42">
        <f t="shared" si="1"/>
        <v>0</v>
      </c>
      <c r="H22" s="43">
        <f t="shared" si="1"/>
        <v>0</v>
      </c>
    </row>
    <row r="23" spans="1:8" ht="1.5" customHeight="1">
      <c r="A23" s="44"/>
      <c r="B23" s="44"/>
      <c r="C23" s="241"/>
      <c r="D23" s="45"/>
      <c r="E23" s="45"/>
      <c r="F23" s="45"/>
      <c r="G23" s="45"/>
      <c r="H23" s="45"/>
    </row>
    <row r="24" spans="1:8" ht="59.25" hidden="1" thickBot="1">
      <c r="A24" s="36" t="s">
        <v>87</v>
      </c>
      <c r="B24" s="46" t="s">
        <v>308</v>
      </c>
      <c r="C24" s="260" t="s">
        <v>0</v>
      </c>
      <c r="D24" s="46" t="s">
        <v>97</v>
      </c>
      <c r="E24" s="46" t="s">
        <v>85</v>
      </c>
      <c r="F24" s="46" t="s">
        <v>162</v>
      </c>
      <c r="G24" s="46" t="s">
        <v>86</v>
      </c>
      <c r="H24" s="47" t="s">
        <v>4</v>
      </c>
    </row>
    <row r="25" spans="1:8" ht="23.45" hidden="1" customHeight="1">
      <c r="A25" s="759" t="s">
        <v>5</v>
      </c>
      <c r="B25" s="753" t="s">
        <v>309</v>
      </c>
      <c r="C25" s="257" t="s">
        <v>3</v>
      </c>
      <c r="D25" s="35"/>
      <c r="E25" s="35"/>
      <c r="F25" s="35"/>
      <c r="G25" s="35"/>
      <c r="H25" s="221">
        <f>SUM(D25:G25)</f>
        <v>0</v>
      </c>
    </row>
    <row r="26" spans="1:8" ht="24" hidden="1">
      <c r="A26" s="759"/>
      <c r="B26" s="754"/>
      <c r="C26" s="258" t="s">
        <v>9</v>
      </c>
      <c r="D26" s="39"/>
      <c r="E26" s="35"/>
      <c r="F26" s="35"/>
      <c r="G26" s="35"/>
      <c r="H26" s="222">
        <f t="shared" ref="H26:H42" si="2">SUM(D26:G26)</f>
        <v>0</v>
      </c>
    </row>
    <row r="27" spans="1:8" ht="24" hidden="1">
      <c r="A27" s="759"/>
      <c r="B27" s="755"/>
      <c r="C27" s="259" t="s">
        <v>400</v>
      </c>
      <c r="D27" s="35"/>
      <c r="E27" s="39"/>
      <c r="F27" s="35"/>
      <c r="G27" s="35"/>
      <c r="H27" s="222">
        <f t="shared" si="2"/>
        <v>0</v>
      </c>
    </row>
    <row r="28" spans="1:8" ht="24" hidden="1">
      <c r="A28" s="759"/>
      <c r="B28" s="753" t="s">
        <v>312</v>
      </c>
      <c r="C28" s="257" t="s">
        <v>3</v>
      </c>
      <c r="D28" s="35"/>
      <c r="E28" s="35"/>
      <c r="F28" s="35"/>
      <c r="G28" s="35"/>
      <c r="H28" s="221">
        <f t="shared" si="2"/>
        <v>0</v>
      </c>
    </row>
    <row r="29" spans="1:8" ht="24" hidden="1">
      <c r="A29" s="759"/>
      <c r="B29" s="754"/>
      <c r="C29" s="258" t="s">
        <v>9</v>
      </c>
      <c r="D29" s="39"/>
      <c r="E29" s="35"/>
      <c r="F29" s="35"/>
      <c r="G29" s="35"/>
      <c r="H29" s="222">
        <f t="shared" si="2"/>
        <v>0</v>
      </c>
    </row>
    <row r="30" spans="1:8" ht="24" hidden="1">
      <c r="A30" s="759"/>
      <c r="B30" s="755"/>
      <c r="C30" s="259" t="s">
        <v>400</v>
      </c>
      <c r="D30" s="35"/>
      <c r="E30" s="39"/>
      <c r="F30" s="35"/>
      <c r="G30" s="35"/>
      <c r="H30" s="222">
        <f t="shared" si="2"/>
        <v>0</v>
      </c>
    </row>
    <row r="31" spans="1:8" ht="24" hidden="1">
      <c r="A31" s="759"/>
      <c r="B31" s="753" t="s">
        <v>310</v>
      </c>
      <c r="C31" s="257" t="s">
        <v>3</v>
      </c>
      <c r="D31" s="35"/>
      <c r="E31" s="35"/>
      <c r="F31" s="35"/>
      <c r="G31" s="35"/>
      <c r="H31" s="221">
        <f t="shared" si="2"/>
        <v>0</v>
      </c>
    </row>
    <row r="32" spans="1:8" ht="24" hidden="1">
      <c r="A32" s="759"/>
      <c r="B32" s="754"/>
      <c r="C32" s="258" t="s">
        <v>9</v>
      </c>
      <c r="D32" s="39"/>
      <c r="E32" s="35"/>
      <c r="F32" s="35"/>
      <c r="G32" s="35"/>
      <c r="H32" s="222">
        <f t="shared" si="2"/>
        <v>0</v>
      </c>
    </row>
    <row r="33" spans="1:8" ht="24" hidden="1">
      <c r="A33" s="759"/>
      <c r="B33" s="755"/>
      <c r="C33" s="259" t="s">
        <v>400</v>
      </c>
      <c r="D33" s="35"/>
      <c r="E33" s="39"/>
      <c r="F33" s="35"/>
      <c r="G33" s="35"/>
      <c r="H33" s="222">
        <f t="shared" si="2"/>
        <v>0</v>
      </c>
    </row>
    <row r="34" spans="1:8" ht="24" hidden="1">
      <c r="A34" s="759"/>
      <c r="B34" s="753" t="s">
        <v>311</v>
      </c>
      <c r="C34" s="257" t="s">
        <v>3</v>
      </c>
      <c r="D34" s="35"/>
      <c r="E34" s="35"/>
      <c r="F34" s="35"/>
      <c r="G34" s="35"/>
      <c r="H34" s="221">
        <f t="shared" si="2"/>
        <v>0</v>
      </c>
    </row>
    <row r="35" spans="1:8" ht="24" hidden="1">
      <c r="A35" s="759"/>
      <c r="B35" s="754"/>
      <c r="C35" s="258" t="s">
        <v>9</v>
      </c>
      <c r="D35" s="39"/>
      <c r="E35" s="35"/>
      <c r="F35" s="35"/>
      <c r="G35" s="35"/>
      <c r="H35" s="222">
        <f t="shared" si="2"/>
        <v>0</v>
      </c>
    </row>
    <row r="36" spans="1:8" ht="24" hidden="1">
      <c r="A36" s="759"/>
      <c r="B36" s="755"/>
      <c r="C36" s="259" t="s">
        <v>400</v>
      </c>
      <c r="D36" s="35"/>
      <c r="E36" s="39"/>
      <c r="F36" s="35"/>
      <c r="G36" s="35"/>
      <c r="H36" s="222">
        <f t="shared" si="2"/>
        <v>0</v>
      </c>
    </row>
    <row r="37" spans="1:8" ht="24" hidden="1">
      <c r="A37" s="759"/>
      <c r="B37" s="753" t="s">
        <v>313</v>
      </c>
      <c r="C37" s="257" t="s">
        <v>3</v>
      </c>
      <c r="D37" s="35"/>
      <c r="E37" s="35"/>
      <c r="F37" s="35"/>
      <c r="G37" s="35"/>
      <c r="H37" s="221">
        <f t="shared" si="2"/>
        <v>0</v>
      </c>
    </row>
    <row r="38" spans="1:8" ht="24" hidden="1">
      <c r="A38" s="759"/>
      <c r="B38" s="754"/>
      <c r="C38" s="258" t="s">
        <v>9</v>
      </c>
      <c r="D38" s="39"/>
      <c r="E38" s="39"/>
      <c r="F38" s="35"/>
      <c r="G38" s="35"/>
      <c r="H38" s="222">
        <f t="shared" si="2"/>
        <v>0</v>
      </c>
    </row>
    <row r="39" spans="1:8" ht="24" hidden="1">
      <c r="A39" s="759"/>
      <c r="B39" s="755"/>
      <c r="C39" s="259" t="s">
        <v>400</v>
      </c>
      <c r="D39" s="35"/>
      <c r="E39" s="39"/>
      <c r="F39" s="35"/>
      <c r="G39" s="35"/>
      <c r="H39" s="222">
        <f t="shared" si="2"/>
        <v>0</v>
      </c>
    </row>
    <row r="40" spans="1:8" ht="24" hidden="1">
      <c r="A40" s="759"/>
      <c r="B40" s="753" t="s">
        <v>314</v>
      </c>
      <c r="C40" s="257" t="s">
        <v>3</v>
      </c>
      <c r="D40" s="35"/>
      <c r="E40" s="35"/>
      <c r="F40" s="35"/>
      <c r="G40" s="35"/>
      <c r="H40" s="221">
        <f t="shared" si="2"/>
        <v>0</v>
      </c>
    </row>
    <row r="41" spans="1:8" ht="24" hidden="1">
      <c r="A41" s="759"/>
      <c r="B41" s="754"/>
      <c r="C41" s="258" t="s">
        <v>9</v>
      </c>
      <c r="D41" s="39"/>
      <c r="E41" s="35"/>
      <c r="F41" s="35"/>
      <c r="G41" s="35"/>
      <c r="H41" s="222">
        <f t="shared" si="2"/>
        <v>0</v>
      </c>
    </row>
    <row r="42" spans="1:8" ht="24.75" hidden="1" thickBot="1">
      <c r="A42" s="759"/>
      <c r="B42" s="755"/>
      <c r="C42" s="259" t="s">
        <v>400</v>
      </c>
      <c r="D42" s="35"/>
      <c r="E42" s="39"/>
      <c r="F42" s="35"/>
      <c r="G42" s="35"/>
      <c r="H42" s="222">
        <f t="shared" si="2"/>
        <v>0</v>
      </c>
    </row>
    <row r="43" spans="1:8" ht="19.5" hidden="1">
      <c r="A43" s="759"/>
      <c r="B43" s="756" t="s">
        <v>4</v>
      </c>
      <c r="C43" s="238" t="s">
        <v>3</v>
      </c>
      <c r="D43" s="40">
        <f>D25+D28+D31+D34+D37+D40</f>
        <v>0</v>
      </c>
      <c r="E43" s="40">
        <f t="shared" ref="E43:H45" si="3">E25+E28+E31+E34+E37+E40</f>
        <v>0</v>
      </c>
      <c r="F43" s="40">
        <f t="shared" si="3"/>
        <v>0</v>
      </c>
      <c r="G43" s="40">
        <f t="shared" si="3"/>
        <v>0</v>
      </c>
      <c r="H43" s="41">
        <f t="shared" si="3"/>
        <v>0</v>
      </c>
    </row>
    <row r="44" spans="1:8" ht="19.5" hidden="1">
      <c r="A44" s="759"/>
      <c r="B44" s="757"/>
      <c r="C44" s="239" t="s">
        <v>9</v>
      </c>
      <c r="D44" s="48">
        <f>D26+D29+D32+D35+D38+D41</f>
        <v>0</v>
      </c>
      <c r="E44" s="48">
        <f t="shared" si="3"/>
        <v>0</v>
      </c>
      <c r="F44" s="48">
        <f t="shared" si="3"/>
        <v>0</v>
      </c>
      <c r="G44" s="48">
        <f t="shared" si="3"/>
        <v>0</v>
      </c>
      <c r="H44" s="220">
        <f t="shared" si="3"/>
        <v>0</v>
      </c>
    </row>
    <row r="45" spans="1:8" ht="20.25" hidden="1" thickBot="1">
      <c r="A45" s="759"/>
      <c r="B45" s="758"/>
      <c r="C45" s="240" t="s">
        <v>400</v>
      </c>
      <c r="D45" s="42">
        <f>D27+D30+D33+D36+D39+D42</f>
        <v>0</v>
      </c>
      <c r="E45" s="42">
        <f t="shared" si="3"/>
        <v>0</v>
      </c>
      <c r="F45" s="42">
        <f t="shared" si="3"/>
        <v>0</v>
      </c>
      <c r="G45" s="42">
        <f t="shared" si="3"/>
        <v>0</v>
      </c>
      <c r="H45" s="43">
        <f t="shared" si="3"/>
        <v>0</v>
      </c>
    </row>
    <row r="46" spans="1:8" ht="20.25" thickBot="1">
      <c r="A46" s="263"/>
      <c r="B46" s="263"/>
      <c r="C46" s="243"/>
      <c r="D46" s="263"/>
      <c r="E46" s="263"/>
      <c r="F46" s="263"/>
      <c r="G46" s="263"/>
      <c r="H46" s="263"/>
    </row>
    <row r="47" spans="1:8" ht="59.25" thickBot="1">
      <c r="A47" s="36" t="s">
        <v>87</v>
      </c>
      <c r="B47" s="46" t="s">
        <v>308</v>
      </c>
      <c r="C47" s="260" t="s">
        <v>0</v>
      </c>
      <c r="D47" s="46" t="s">
        <v>97</v>
      </c>
      <c r="E47" s="46" t="s">
        <v>85</v>
      </c>
      <c r="F47" s="46" t="s">
        <v>162</v>
      </c>
      <c r="G47" s="46" t="s">
        <v>86</v>
      </c>
      <c r="H47" s="47" t="s">
        <v>4</v>
      </c>
    </row>
    <row r="48" spans="1:8" ht="24">
      <c r="A48" s="760" t="s">
        <v>68</v>
      </c>
      <c r="B48" s="753" t="s">
        <v>309</v>
      </c>
      <c r="C48" s="257" t="s">
        <v>3</v>
      </c>
      <c r="D48" s="35"/>
      <c r="E48" s="35"/>
      <c r="F48" s="35"/>
      <c r="G48" s="35"/>
      <c r="H48" s="353">
        <f>SUM(D48:G48)</f>
        <v>0</v>
      </c>
    </row>
    <row r="49" spans="1:8" ht="24">
      <c r="A49" s="760"/>
      <c r="B49" s="754"/>
      <c r="C49" s="258" t="s">
        <v>9</v>
      </c>
      <c r="D49" s="594">
        <v>994131</v>
      </c>
      <c r="E49" s="35"/>
      <c r="F49" s="35"/>
      <c r="G49" s="35"/>
      <c r="H49" s="354">
        <f t="shared" ref="H49:H65" si="4">SUM(D49:G49)</f>
        <v>994131</v>
      </c>
    </row>
    <row r="50" spans="1:8" ht="24">
      <c r="A50" s="760"/>
      <c r="B50" s="755"/>
      <c r="C50" s="259" t="s">
        <v>400</v>
      </c>
      <c r="D50" s="35"/>
      <c r="E50" s="39"/>
      <c r="F50" s="35"/>
      <c r="G50" s="35"/>
      <c r="H50" s="354">
        <f t="shared" si="4"/>
        <v>0</v>
      </c>
    </row>
    <row r="51" spans="1:8" ht="24">
      <c r="A51" s="760"/>
      <c r="B51" s="753" t="s">
        <v>312</v>
      </c>
      <c r="C51" s="257" t="s">
        <v>3</v>
      </c>
      <c r="D51" s="35"/>
      <c r="E51" s="35"/>
      <c r="F51" s="35"/>
      <c r="G51" s="35"/>
      <c r="H51" s="353">
        <f t="shared" si="4"/>
        <v>0</v>
      </c>
    </row>
    <row r="52" spans="1:8" ht="24">
      <c r="A52" s="760"/>
      <c r="B52" s="754"/>
      <c r="C52" s="258" t="s">
        <v>9</v>
      </c>
      <c r="D52" s="594">
        <v>574624</v>
      </c>
      <c r="E52" s="35"/>
      <c r="F52" s="35"/>
      <c r="G52" s="35"/>
      <c r="H52" s="354">
        <f t="shared" si="4"/>
        <v>574624</v>
      </c>
    </row>
    <row r="53" spans="1:8" ht="24">
      <c r="A53" s="760"/>
      <c r="B53" s="755"/>
      <c r="C53" s="259" t="s">
        <v>400</v>
      </c>
      <c r="D53" s="35"/>
      <c r="E53" s="39"/>
      <c r="F53" s="35"/>
      <c r="G53" s="35"/>
      <c r="H53" s="354">
        <f t="shared" si="4"/>
        <v>0</v>
      </c>
    </row>
    <row r="54" spans="1:8" ht="24">
      <c r="A54" s="760"/>
      <c r="B54" s="753" t="s">
        <v>310</v>
      </c>
      <c r="C54" s="257" t="s">
        <v>3</v>
      </c>
      <c r="D54" s="35"/>
      <c r="E54" s="35"/>
      <c r="F54" s="35"/>
      <c r="G54" s="35"/>
      <c r="H54" s="353">
        <f t="shared" si="4"/>
        <v>0</v>
      </c>
    </row>
    <row r="55" spans="1:8" ht="24">
      <c r="A55" s="760"/>
      <c r="B55" s="754"/>
      <c r="C55" s="258" t="s">
        <v>9</v>
      </c>
      <c r="D55" s="594">
        <v>149463</v>
      </c>
      <c r="E55" s="35"/>
      <c r="F55" s="35"/>
      <c r="G55" s="35"/>
      <c r="H55" s="354">
        <f t="shared" si="4"/>
        <v>149463</v>
      </c>
    </row>
    <row r="56" spans="1:8" ht="24">
      <c r="A56" s="760"/>
      <c r="B56" s="755"/>
      <c r="C56" s="259" t="s">
        <v>400</v>
      </c>
      <c r="D56" s="35"/>
      <c r="E56" s="39"/>
      <c r="F56" s="35"/>
      <c r="G56" s="35"/>
      <c r="H56" s="354">
        <f t="shared" si="4"/>
        <v>0</v>
      </c>
    </row>
    <row r="57" spans="1:8" ht="24">
      <c r="A57" s="760"/>
      <c r="B57" s="753" t="s">
        <v>311</v>
      </c>
      <c r="C57" s="257" t="s">
        <v>3</v>
      </c>
      <c r="D57" s="35"/>
      <c r="E57" s="35"/>
      <c r="F57" s="35"/>
      <c r="G57" s="35"/>
      <c r="H57" s="353">
        <f t="shared" si="4"/>
        <v>0</v>
      </c>
    </row>
    <row r="58" spans="1:8" ht="24">
      <c r="A58" s="760"/>
      <c r="B58" s="754"/>
      <c r="C58" s="258" t="s">
        <v>9</v>
      </c>
      <c r="D58" s="594">
        <v>2588</v>
      </c>
      <c r="E58" s="35"/>
      <c r="F58" s="35"/>
      <c r="G58" s="35"/>
      <c r="H58" s="354">
        <f t="shared" si="4"/>
        <v>2588</v>
      </c>
    </row>
    <row r="59" spans="1:8" ht="24">
      <c r="A59" s="760"/>
      <c r="B59" s="755"/>
      <c r="C59" s="259" t="s">
        <v>400</v>
      </c>
      <c r="D59" s="35"/>
      <c r="E59" s="39"/>
      <c r="F59" s="35"/>
      <c r="G59" s="35"/>
      <c r="H59" s="354">
        <f t="shared" si="4"/>
        <v>0</v>
      </c>
    </row>
    <row r="60" spans="1:8" ht="24">
      <c r="A60" s="760"/>
      <c r="B60" s="753" t="s">
        <v>313</v>
      </c>
      <c r="C60" s="257" t="s">
        <v>3</v>
      </c>
      <c r="D60" s="35"/>
      <c r="E60" s="35"/>
      <c r="F60" s="35"/>
      <c r="G60" s="35"/>
      <c r="H60" s="353">
        <f t="shared" si="4"/>
        <v>0</v>
      </c>
    </row>
    <row r="61" spans="1:8" ht="24">
      <c r="A61" s="760"/>
      <c r="B61" s="754"/>
      <c r="C61" s="258" t="s">
        <v>9</v>
      </c>
      <c r="D61" s="594">
        <v>82929</v>
      </c>
      <c r="E61" s="35"/>
      <c r="F61" s="35"/>
      <c r="G61" s="35"/>
      <c r="H61" s="354">
        <f t="shared" si="4"/>
        <v>82929</v>
      </c>
    </row>
    <row r="62" spans="1:8" ht="24">
      <c r="A62" s="760"/>
      <c r="B62" s="755"/>
      <c r="C62" s="259" t="s">
        <v>400</v>
      </c>
      <c r="D62" s="35"/>
      <c r="E62" s="39"/>
      <c r="F62" s="35"/>
      <c r="G62" s="35"/>
      <c r="H62" s="354">
        <f t="shared" si="4"/>
        <v>0</v>
      </c>
    </row>
    <row r="63" spans="1:8" ht="24">
      <c r="A63" s="760"/>
      <c r="B63" s="753" t="s">
        <v>314</v>
      </c>
      <c r="C63" s="257" t="s">
        <v>3</v>
      </c>
      <c r="D63" s="35"/>
      <c r="E63" s="35"/>
      <c r="F63" s="35"/>
      <c r="G63" s="35"/>
      <c r="H63" s="353">
        <f t="shared" si="4"/>
        <v>0</v>
      </c>
    </row>
    <row r="64" spans="1:8" ht="24">
      <c r="A64" s="760"/>
      <c r="B64" s="754"/>
      <c r="C64" s="258" t="s">
        <v>9</v>
      </c>
      <c r="D64" s="594">
        <v>157249</v>
      </c>
      <c r="E64" s="35"/>
      <c r="F64" s="35"/>
      <c r="G64" s="35"/>
      <c r="H64" s="354">
        <f t="shared" si="4"/>
        <v>157249</v>
      </c>
    </row>
    <row r="65" spans="1:8" ht="24.75" thickBot="1">
      <c r="A65" s="760"/>
      <c r="B65" s="755"/>
      <c r="C65" s="259" t="s">
        <v>400</v>
      </c>
      <c r="D65" s="35"/>
      <c r="E65" s="39"/>
      <c r="F65" s="35"/>
      <c r="G65" s="35"/>
      <c r="H65" s="354">
        <f t="shared" si="4"/>
        <v>0</v>
      </c>
    </row>
    <row r="66" spans="1:8" ht="19.5">
      <c r="A66" s="760"/>
      <c r="B66" s="756" t="s">
        <v>4</v>
      </c>
      <c r="C66" s="238" t="s">
        <v>3</v>
      </c>
      <c r="D66" s="40">
        <f>D48+D51+D54+D57+D60+D63</f>
        <v>0</v>
      </c>
      <c r="E66" s="40">
        <f t="shared" ref="E66:H68" si="5">E48+E51+E54+E57+E60+E63</f>
        <v>0</v>
      </c>
      <c r="F66" s="40">
        <f t="shared" si="5"/>
        <v>0</v>
      </c>
      <c r="G66" s="40">
        <f t="shared" si="5"/>
        <v>0</v>
      </c>
      <c r="H66" s="41">
        <f t="shared" si="5"/>
        <v>0</v>
      </c>
    </row>
    <row r="67" spans="1:8" ht="19.5">
      <c r="A67" s="760"/>
      <c r="B67" s="757"/>
      <c r="C67" s="239" t="s">
        <v>9</v>
      </c>
      <c r="D67" s="48">
        <f>D49+D52+D55+D58+D61+D64</f>
        <v>1960984</v>
      </c>
      <c r="E67" s="48">
        <f t="shared" si="5"/>
        <v>0</v>
      </c>
      <c r="F67" s="48">
        <f t="shared" si="5"/>
        <v>0</v>
      </c>
      <c r="G67" s="48">
        <f t="shared" si="5"/>
        <v>0</v>
      </c>
      <c r="H67" s="220">
        <f t="shared" si="5"/>
        <v>1960984</v>
      </c>
    </row>
    <row r="68" spans="1:8" ht="20.25" thickBot="1">
      <c r="A68" s="761"/>
      <c r="B68" s="758"/>
      <c r="C68" s="240" t="s">
        <v>400</v>
      </c>
      <c r="D68" s="42">
        <f>D50+D53+D56+D59+D62+D65</f>
        <v>0</v>
      </c>
      <c r="E68" s="42">
        <f t="shared" si="5"/>
        <v>0</v>
      </c>
      <c r="F68" s="42">
        <f t="shared" si="5"/>
        <v>0</v>
      </c>
      <c r="G68" s="42">
        <f t="shared" si="5"/>
        <v>0</v>
      </c>
      <c r="H68" s="43">
        <f t="shared" si="5"/>
        <v>0</v>
      </c>
    </row>
    <row r="71" spans="1:8">
      <c r="D71" s="489"/>
    </row>
    <row r="72" spans="1:8">
      <c r="C72" s="489"/>
    </row>
    <row r="73" spans="1:8">
      <c r="D73">
        <v>1960984</v>
      </c>
    </row>
  </sheetData>
  <mergeCells count="24">
    <mergeCell ref="A48:A68"/>
    <mergeCell ref="B48:B50"/>
    <mergeCell ref="B51:B53"/>
    <mergeCell ref="B54:B56"/>
    <mergeCell ref="B57:B59"/>
    <mergeCell ref="B60:B62"/>
    <mergeCell ref="B63:B65"/>
    <mergeCell ref="B66:B68"/>
    <mergeCell ref="B40:B42"/>
    <mergeCell ref="B43:B45"/>
    <mergeCell ref="A25:A45"/>
    <mergeCell ref="B2:B4"/>
    <mergeCell ref="B5:B7"/>
    <mergeCell ref="B8:B10"/>
    <mergeCell ref="B11:B13"/>
    <mergeCell ref="B14:B16"/>
    <mergeCell ref="B17:B19"/>
    <mergeCell ref="B20:B22"/>
    <mergeCell ref="A2:A22"/>
    <mergeCell ref="B25:B27"/>
    <mergeCell ref="B28:B30"/>
    <mergeCell ref="B31:B33"/>
    <mergeCell ref="B34:B36"/>
    <mergeCell ref="B37:B39"/>
  </mergeCells>
  <pageMargins left="0.43307086614173229" right="0.78740157480314965" top="0.74803149606299213" bottom="0.8" header="0.39370078740157483" footer="0.31496062992125984"/>
  <pageSetup paperSize="9" scale="67" orientation="portrait" r:id="rId1"/>
  <headerFooter>
    <oddHeader>&amp;Lمیلیون ریال&amp;Cبودجه تفصیلی دانشگاه علوم پزشکی و خدمات بهداشتی درمانی  یاسوج سال 1400</oddHeader>
    <oddFooter>&amp;Lریسس مرکز بودجه و پایش عملکرد دکتر سید جواد طباییان
&amp;Cمعاون توسعه : دکتر امین اله بابویی&amp;R دکتر سعید جاودان سیرت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rightToLeft="1" view="pageLayout" topLeftCell="K37" zoomScaleNormal="87" zoomScaleSheetLayoutView="96" workbookViewId="0">
      <selection activeCell="T42" sqref="T42"/>
    </sheetView>
  </sheetViews>
  <sheetFormatPr defaultColWidth="16.85546875" defaultRowHeight="15.75"/>
  <cols>
    <col min="1" max="1" width="17.42578125" style="34" customWidth="1"/>
    <col min="2" max="2" width="17.42578125" style="253" customWidth="1"/>
    <col min="3" max="3" width="11.85546875" style="34" customWidth="1"/>
    <col min="4" max="6" width="7.5703125" style="34" customWidth="1"/>
    <col min="7" max="7" width="11.5703125" style="34" customWidth="1"/>
    <col min="8" max="8" width="8.7109375" style="34" customWidth="1"/>
    <col min="9" max="9" width="7.42578125" style="34" customWidth="1"/>
    <col min="10" max="10" width="7.5703125" style="34" customWidth="1"/>
    <col min="11" max="11" width="8.42578125" style="34" customWidth="1"/>
    <col min="12" max="12" width="11.42578125" style="34" customWidth="1"/>
    <col min="13" max="13" width="10.5703125" style="34" customWidth="1"/>
    <col min="14" max="16" width="7.5703125" style="34" customWidth="1"/>
    <col min="17" max="17" width="11.5703125" style="34" customWidth="1"/>
    <col min="18" max="18" width="9.85546875" style="34" customWidth="1"/>
    <col min="19" max="19" width="6" style="34" bestFit="1" customWidth="1"/>
    <col min="20" max="20" width="8.42578125" style="34" bestFit="1" customWidth="1"/>
    <col min="21" max="21" width="6" style="34" bestFit="1" customWidth="1"/>
    <col min="22" max="22" width="8.42578125" style="34" bestFit="1" customWidth="1"/>
    <col min="23" max="23" width="6" style="34" bestFit="1" customWidth="1"/>
    <col min="24" max="24" width="8.42578125" style="34" bestFit="1" customWidth="1"/>
    <col min="25" max="25" width="6" style="34" bestFit="1" customWidth="1"/>
    <col min="26" max="26" width="8.42578125" style="34" bestFit="1" customWidth="1"/>
    <col min="27" max="27" width="6" style="34" bestFit="1" customWidth="1"/>
    <col min="28" max="28" width="8.42578125" style="34" bestFit="1" customWidth="1"/>
    <col min="29" max="29" width="6" style="34" bestFit="1" customWidth="1"/>
    <col min="30" max="30" width="8.42578125" style="34" bestFit="1" customWidth="1"/>
    <col min="31" max="31" width="6" style="34" bestFit="1" customWidth="1"/>
    <col min="32" max="32" width="8.42578125" style="34" bestFit="1" customWidth="1"/>
    <col min="33" max="16384" width="16.85546875" style="34"/>
  </cols>
  <sheetData>
    <row r="1" spans="1:20" ht="27" customHeight="1">
      <c r="A1" s="768" t="s">
        <v>448</v>
      </c>
      <c r="B1" s="355" t="s">
        <v>87</v>
      </c>
      <c r="C1" s="765" t="s">
        <v>2</v>
      </c>
      <c r="D1" s="765"/>
      <c r="E1" s="765"/>
      <c r="F1" s="765"/>
      <c r="G1" s="765"/>
      <c r="H1" s="765" t="s">
        <v>5</v>
      </c>
      <c r="I1" s="765"/>
      <c r="J1" s="765"/>
      <c r="K1" s="765"/>
      <c r="L1" s="765"/>
      <c r="M1" s="765" t="s">
        <v>6</v>
      </c>
      <c r="N1" s="765"/>
      <c r="O1" s="765"/>
      <c r="P1" s="765"/>
      <c r="Q1" s="765"/>
      <c r="R1" s="766" t="s">
        <v>7</v>
      </c>
    </row>
    <row r="2" spans="1:20" ht="66" customHeight="1">
      <c r="A2" s="769"/>
      <c r="B2" s="256" t="s">
        <v>315</v>
      </c>
      <c r="C2" s="334" t="s">
        <v>97</v>
      </c>
      <c r="D2" s="334" t="s">
        <v>85</v>
      </c>
      <c r="E2" s="334" t="s">
        <v>162</v>
      </c>
      <c r="F2" s="334" t="s">
        <v>86</v>
      </c>
      <c r="G2" s="334" t="s">
        <v>51</v>
      </c>
      <c r="H2" s="334" t="s">
        <v>97</v>
      </c>
      <c r="I2" s="334" t="s">
        <v>85</v>
      </c>
      <c r="J2" s="334" t="s">
        <v>162</v>
      </c>
      <c r="K2" s="334" t="s">
        <v>86</v>
      </c>
      <c r="L2" s="334" t="s">
        <v>51</v>
      </c>
      <c r="M2" s="334" t="s">
        <v>97</v>
      </c>
      <c r="N2" s="334" t="s">
        <v>85</v>
      </c>
      <c r="O2" s="334" t="s">
        <v>162</v>
      </c>
      <c r="P2" s="334" t="s">
        <v>86</v>
      </c>
      <c r="Q2" s="334" t="s">
        <v>51</v>
      </c>
      <c r="R2" s="767"/>
    </row>
    <row r="3" spans="1:20" ht="22.15" customHeight="1">
      <c r="A3" s="762" t="s">
        <v>136</v>
      </c>
      <c r="B3" s="247" t="s">
        <v>8</v>
      </c>
      <c r="C3" s="583">
        <v>604515</v>
      </c>
      <c r="D3" s="584"/>
      <c r="E3" s="585">
        <v>0</v>
      </c>
      <c r="F3" s="584"/>
      <c r="G3" s="519">
        <f>SUM(C3:F3)</f>
        <v>604515</v>
      </c>
      <c r="H3" s="518">
        <v>0</v>
      </c>
      <c r="I3" s="518">
        <v>0</v>
      </c>
      <c r="J3" s="518">
        <v>0</v>
      </c>
      <c r="K3" s="518">
        <v>0</v>
      </c>
      <c r="L3" s="519">
        <f>SUM(H3:K3)</f>
        <v>0</v>
      </c>
      <c r="M3" s="583"/>
      <c r="N3" s="583"/>
      <c r="O3" s="584"/>
      <c r="P3" s="584"/>
      <c r="Q3" s="519">
        <f>SUM(M3:P3)</f>
        <v>0</v>
      </c>
      <c r="R3" s="520">
        <f t="shared" ref="R3:R41" si="0">Q3+L3+G3</f>
        <v>604515</v>
      </c>
    </row>
    <row r="4" spans="1:20" ht="22.5" customHeight="1">
      <c r="A4" s="763"/>
      <c r="B4" s="247" t="s">
        <v>9</v>
      </c>
      <c r="C4" s="583"/>
      <c r="D4" s="584"/>
      <c r="E4" s="584"/>
      <c r="F4" s="584"/>
      <c r="G4" s="519">
        <f t="shared" ref="G4:G41" si="1">SUM(C4:F4)</f>
        <v>0</v>
      </c>
      <c r="H4" s="518">
        <v>0</v>
      </c>
      <c r="I4" s="518">
        <v>0</v>
      </c>
      <c r="J4" s="518">
        <v>0</v>
      </c>
      <c r="K4" s="518">
        <v>0</v>
      </c>
      <c r="L4" s="519">
        <f t="shared" ref="L4:L41" si="2">SUM(H4:K4)</f>
        <v>0</v>
      </c>
      <c r="M4" s="583"/>
      <c r="N4" s="583"/>
      <c r="O4" s="584"/>
      <c r="P4" s="584"/>
      <c r="Q4" s="519">
        <f t="shared" ref="Q4:Q41" si="3">SUM(M4:P4)</f>
        <v>0</v>
      </c>
      <c r="R4" s="520">
        <f t="shared" si="0"/>
        <v>0</v>
      </c>
    </row>
    <row r="5" spans="1:20" ht="22.5" customHeight="1">
      <c r="A5" s="764"/>
      <c r="B5" s="247" t="s">
        <v>400</v>
      </c>
      <c r="C5" s="583"/>
      <c r="D5" s="584"/>
      <c r="E5" s="584"/>
      <c r="F5" s="584"/>
      <c r="G5" s="519">
        <f t="shared" si="1"/>
        <v>0</v>
      </c>
      <c r="H5" s="518">
        <v>0</v>
      </c>
      <c r="I5" s="518">
        <v>0</v>
      </c>
      <c r="J5" s="518">
        <v>0</v>
      </c>
      <c r="K5" s="518">
        <v>0</v>
      </c>
      <c r="L5" s="519">
        <f t="shared" si="2"/>
        <v>0</v>
      </c>
      <c r="M5" s="583"/>
      <c r="N5" s="583"/>
      <c r="O5" s="584"/>
      <c r="P5" s="584"/>
      <c r="Q5" s="519">
        <f t="shared" si="3"/>
        <v>0</v>
      </c>
      <c r="R5" s="520">
        <f t="shared" si="0"/>
        <v>0</v>
      </c>
    </row>
    <row r="6" spans="1:20" ht="22.5" customHeight="1">
      <c r="A6" s="762" t="s">
        <v>135</v>
      </c>
      <c r="B6" s="247" t="s">
        <v>8</v>
      </c>
      <c r="C6" s="583">
        <v>2640</v>
      </c>
      <c r="D6" s="584"/>
      <c r="E6" s="585">
        <v>0</v>
      </c>
      <c r="F6" s="584"/>
      <c r="G6" s="519">
        <f t="shared" si="1"/>
        <v>2640</v>
      </c>
      <c r="H6" s="518">
        <v>0</v>
      </c>
      <c r="I6" s="518">
        <v>0</v>
      </c>
      <c r="J6" s="518">
        <v>0</v>
      </c>
      <c r="K6" s="518">
        <v>0</v>
      </c>
      <c r="L6" s="519">
        <f t="shared" si="2"/>
        <v>0</v>
      </c>
      <c r="M6" s="583"/>
      <c r="N6" s="583"/>
      <c r="O6" s="584"/>
      <c r="P6" s="584"/>
      <c r="Q6" s="519">
        <f t="shared" si="3"/>
        <v>0</v>
      </c>
      <c r="R6" s="520">
        <f t="shared" si="0"/>
        <v>2640</v>
      </c>
      <c r="T6" s="770"/>
    </row>
    <row r="7" spans="1:20" ht="22.5" customHeight="1">
      <c r="A7" s="763"/>
      <c r="B7" s="247" t="s">
        <v>9</v>
      </c>
      <c r="C7" s="583"/>
      <c r="D7" s="584"/>
      <c r="E7" s="584"/>
      <c r="F7" s="584"/>
      <c r="G7" s="519">
        <f t="shared" si="1"/>
        <v>0</v>
      </c>
      <c r="H7" s="518">
        <v>0</v>
      </c>
      <c r="I7" s="518">
        <v>0</v>
      </c>
      <c r="J7" s="518">
        <v>0</v>
      </c>
      <c r="K7" s="518">
        <v>0</v>
      </c>
      <c r="L7" s="519">
        <f t="shared" si="2"/>
        <v>0</v>
      </c>
      <c r="M7" s="583"/>
      <c r="N7" s="583"/>
      <c r="O7" s="584"/>
      <c r="P7" s="584"/>
      <c r="Q7" s="519">
        <f t="shared" si="3"/>
        <v>0</v>
      </c>
      <c r="R7" s="520">
        <f t="shared" si="0"/>
        <v>0</v>
      </c>
      <c r="T7" s="770"/>
    </row>
    <row r="8" spans="1:20" ht="22.5" customHeight="1">
      <c r="A8" s="764"/>
      <c r="B8" s="247" t="s">
        <v>400</v>
      </c>
      <c r="C8" s="583"/>
      <c r="D8" s="584"/>
      <c r="E8" s="584"/>
      <c r="F8" s="584"/>
      <c r="G8" s="519">
        <f t="shared" si="1"/>
        <v>0</v>
      </c>
      <c r="H8" s="518">
        <v>0</v>
      </c>
      <c r="I8" s="518">
        <v>0</v>
      </c>
      <c r="J8" s="518">
        <v>0</v>
      </c>
      <c r="K8" s="518">
        <v>0</v>
      </c>
      <c r="L8" s="519">
        <f t="shared" si="2"/>
        <v>0</v>
      </c>
      <c r="M8" s="583"/>
      <c r="N8" s="583"/>
      <c r="O8" s="584"/>
      <c r="P8" s="584"/>
      <c r="Q8" s="519">
        <f t="shared" si="3"/>
        <v>0</v>
      </c>
      <c r="R8" s="520">
        <f t="shared" si="0"/>
        <v>0</v>
      </c>
      <c r="T8" s="770"/>
    </row>
    <row r="9" spans="1:20" ht="22.5" customHeight="1">
      <c r="A9" s="762" t="s">
        <v>137</v>
      </c>
      <c r="B9" s="247" t="s">
        <v>8</v>
      </c>
      <c r="C9" s="583">
        <v>198500</v>
      </c>
      <c r="D9" s="585">
        <v>0</v>
      </c>
      <c r="E9" s="585">
        <v>0</v>
      </c>
      <c r="F9" s="584"/>
      <c r="G9" s="519">
        <f t="shared" si="1"/>
        <v>198500</v>
      </c>
      <c r="H9" s="518">
        <v>0</v>
      </c>
      <c r="I9" s="518">
        <v>0</v>
      </c>
      <c r="J9" s="518">
        <v>0</v>
      </c>
      <c r="K9" s="518">
        <v>0</v>
      </c>
      <c r="L9" s="519">
        <f t="shared" si="2"/>
        <v>0</v>
      </c>
      <c r="M9" s="583">
        <v>5171383</v>
      </c>
      <c r="N9" s="583"/>
      <c r="O9" s="584"/>
      <c r="P9" s="584"/>
      <c r="Q9" s="519">
        <f t="shared" si="3"/>
        <v>5171383</v>
      </c>
      <c r="R9" s="520">
        <f t="shared" si="0"/>
        <v>5369883</v>
      </c>
    </row>
    <row r="10" spans="1:20" ht="22.5" customHeight="1">
      <c r="A10" s="763"/>
      <c r="B10" s="247" t="s">
        <v>9</v>
      </c>
      <c r="C10" s="583"/>
      <c r="D10" s="584"/>
      <c r="E10" s="584"/>
      <c r="F10" s="584"/>
      <c r="G10" s="519">
        <f t="shared" si="1"/>
        <v>0</v>
      </c>
      <c r="H10" s="518">
        <v>0</v>
      </c>
      <c r="I10" s="518">
        <v>0</v>
      </c>
      <c r="J10" s="518">
        <v>0</v>
      </c>
      <c r="K10" s="518">
        <v>0</v>
      </c>
      <c r="L10" s="519">
        <f t="shared" si="2"/>
        <v>0</v>
      </c>
      <c r="M10" s="583"/>
      <c r="N10" s="583"/>
      <c r="O10" s="584"/>
      <c r="P10" s="584"/>
      <c r="Q10" s="519">
        <f t="shared" si="3"/>
        <v>0</v>
      </c>
      <c r="R10" s="520">
        <f t="shared" si="0"/>
        <v>0</v>
      </c>
    </row>
    <row r="11" spans="1:20" ht="22.5" customHeight="1">
      <c r="A11" s="764"/>
      <c r="B11" s="247" t="s">
        <v>400</v>
      </c>
      <c r="C11" s="583"/>
      <c r="D11" s="584"/>
      <c r="E11" s="584"/>
      <c r="F11" s="584"/>
      <c r="G11" s="519">
        <f t="shared" si="1"/>
        <v>0</v>
      </c>
      <c r="H11" s="518">
        <v>0</v>
      </c>
      <c r="I11" s="518">
        <v>0</v>
      </c>
      <c r="J11" s="518">
        <v>0</v>
      </c>
      <c r="K11" s="518">
        <v>0</v>
      </c>
      <c r="L11" s="519">
        <f t="shared" si="2"/>
        <v>0</v>
      </c>
      <c r="M11" s="583"/>
      <c r="N11" s="583"/>
      <c r="O11" s="584"/>
      <c r="P11" s="584"/>
      <c r="Q11" s="519">
        <f t="shared" si="3"/>
        <v>0</v>
      </c>
      <c r="R11" s="520">
        <f t="shared" si="0"/>
        <v>0</v>
      </c>
    </row>
    <row r="12" spans="1:20" ht="22.5" customHeight="1">
      <c r="A12" s="762" t="s">
        <v>138</v>
      </c>
      <c r="B12" s="247" t="s">
        <v>8</v>
      </c>
      <c r="C12" s="583">
        <v>305</v>
      </c>
      <c r="D12" s="585">
        <v>0</v>
      </c>
      <c r="E12" s="585">
        <v>0</v>
      </c>
      <c r="F12" s="584"/>
      <c r="G12" s="519">
        <f t="shared" si="1"/>
        <v>305</v>
      </c>
      <c r="H12" s="518">
        <v>0</v>
      </c>
      <c r="I12" s="518">
        <v>0</v>
      </c>
      <c r="J12" s="518">
        <v>0</v>
      </c>
      <c r="K12" s="518">
        <v>0</v>
      </c>
      <c r="L12" s="519">
        <f t="shared" si="2"/>
        <v>0</v>
      </c>
      <c r="M12" s="583">
        <v>76440</v>
      </c>
      <c r="N12" s="583"/>
      <c r="O12" s="584"/>
      <c r="P12" s="584"/>
      <c r="Q12" s="519">
        <f t="shared" si="3"/>
        <v>76440</v>
      </c>
      <c r="R12" s="520">
        <f t="shared" si="0"/>
        <v>76745</v>
      </c>
    </row>
    <row r="13" spans="1:20" ht="22.5" customHeight="1">
      <c r="A13" s="763"/>
      <c r="B13" s="247" t="s">
        <v>9</v>
      </c>
      <c r="C13" s="583"/>
      <c r="D13" s="584"/>
      <c r="E13" s="584"/>
      <c r="F13" s="584"/>
      <c r="G13" s="519">
        <f t="shared" si="1"/>
        <v>0</v>
      </c>
      <c r="H13" s="518">
        <v>0</v>
      </c>
      <c r="I13" s="518">
        <v>0</v>
      </c>
      <c r="J13" s="518">
        <v>0</v>
      </c>
      <c r="K13" s="518">
        <v>0</v>
      </c>
      <c r="L13" s="519">
        <f t="shared" si="2"/>
        <v>0</v>
      </c>
      <c r="M13" s="583"/>
      <c r="N13" s="583"/>
      <c r="O13" s="584"/>
      <c r="P13" s="584"/>
      <c r="Q13" s="519">
        <f t="shared" si="3"/>
        <v>0</v>
      </c>
      <c r="R13" s="520">
        <f t="shared" si="0"/>
        <v>0</v>
      </c>
    </row>
    <row r="14" spans="1:20" ht="22.5" customHeight="1">
      <c r="A14" s="764"/>
      <c r="B14" s="247" t="s">
        <v>400</v>
      </c>
      <c r="C14" s="583"/>
      <c r="D14" s="584"/>
      <c r="E14" s="584"/>
      <c r="F14" s="584"/>
      <c r="G14" s="519">
        <f t="shared" si="1"/>
        <v>0</v>
      </c>
      <c r="H14" s="518">
        <v>0</v>
      </c>
      <c r="I14" s="518">
        <v>0</v>
      </c>
      <c r="J14" s="518">
        <v>0</v>
      </c>
      <c r="K14" s="518">
        <v>0</v>
      </c>
      <c r="L14" s="519">
        <f t="shared" si="2"/>
        <v>0</v>
      </c>
      <c r="M14" s="583"/>
      <c r="N14" s="583"/>
      <c r="O14" s="584"/>
      <c r="P14" s="584"/>
      <c r="Q14" s="519">
        <f t="shared" si="3"/>
        <v>0</v>
      </c>
      <c r="R14" s="520">
        <f t="shared" si="0"/>
        <v>0</v>
      </c>
    </row>
    <row r="15" spans="1:20" ht="22.5" customHeight="1">
      <c r="A15" s="762" t="s">
        <v>36</v>
      </c>
      <c r="B15" s="247" t="s">
        <v>8</v>
      </c>
      <c r="C15" s="583">
        <v>155800</v>
      </c>
      <c r="D15" s="586">
        <v>0</v>
      </c>
      <c r="E15" s="586">
        <v>0</v>
      </c>
      <c r="F15" s="584"/>
      <c r="G15" s="519">
        <f t="shared" si="1"/>
        <v>155800</v>
      </c>
      <c r="H15" s="518">
        <v>0</v>
      </c>
      <c r="I15" s="518">
        <v>0</v>
      </c>
      <c r="J15" s="518">
        <v>0</v>
      </c>
      <c r="K15" s="518">
        <v>0</v>
      </c>
      <c r="L15" s="519">
        <f t="shared" si="2"/>
        <v>0</v>
      </c>
      <c r="M15" s="583">
        <v>1696916</v>
      </c>
      <c r="N15" s="586">
        <v>0</v>
      </c>
      <c r="O15" s="584"/>
      <c r="P15" s="584"/>
      <c r="Q15" s="519">
        <f t="shared" si="3"/>
        <v>1696916</v>
      </c>
      <c r="R15" s="520">
        <f t="shared" si="0"/>
        <v>1852716</v>
      </c>
    </row>
    <row r="16" spans="1:20" ht="22.5" customHeight="1">
      <c r="A16" s="763"/>
      <c r="B16" s="247" t="s">
        <v>9</v>
      </c>
      <c r="C16" s="583">
        <v>0</v>
      </c>
      <c r="D16" s="583">
        <v>0</v>
      </c>
      <c r="E16" s="586">
        <v>0</v>
      </c>
      <c r="F16" s="584"/>
      <c r="G16" s="519">
        <f t="shared" si="1"/>
        <v>0</v>
      </c>
      <c r="H16" s="518">
        <v>0</v>
      </c>
      <c r="I16" s="518">
        <v>0</v>
      </c>
      <c r="J16" s="518">
        <v>0</v>
      </c>
      <c r="K16" s="518">
        <v>0</v>
      </c>
      <c r="L16" s="519">
        <f t="shared" si="2"/>
        <v>0</v>
      </c>
      <c r="M16" s="583">
        <v>52906</v>
      </c>
      <c r="N16" s="583">
        <v>15316</v>
      </c>
      <c r="O16" s="584"/>
      <c r="P16" s="584"/>
      <c r="Q16" s="519">
        <f t="shared" si="3"/>
        <v>68222</v>
      </c>
      <c r="R16" s="520">
        <f t="shared" si="0"/>
        <v>68222</v>
      </c>
    </row>
    <row r="17" spans="1:18" ht="22.5" customHeight="1">
      <c r="A17" s="764"/>
      <c r="B17" s="247" t="s">
        <v>400</v>
      </c>
      <c r="C17" s="583"/>
      <c r="D17" s="583"/>
      <c r="E17" s="583"/>
      <c r="F17" s="584"/>
      <c r="G17" s="519">
        <f t="shared" si="1"/>
        <v>0</v>
      </c>
      <c r="H17" s="518">
        <v>0</v>
      </c>
      <c r="I17" s="518">
        <v>0</v>
      </c>
      <c r="J17" s="518">
        <v>0</v>
      </c>
      <c r="K17" s="518">
        <v>0</v>
      </c>
      <c r="L17" s="519">
        <f t="shared" si="2"/>
        <v>0</v>
      </c>
      <c r="M17" s="583"/>
      <c r="N17" s="583"/>
      <c r="O17" s="584"/>
      <c r="P17" s="584"/>
      <c r="Q17" s="519">
        <f t="shared" si="3"/>
        <v>0</v>
      </c>
      <c r="R17" s="520">
        <f t="shared" si="0"/>
        <v>0</v>
      </c>
    </row>
    <row r="18" spans="1:18" ht="22.5" customHeight="1">
      <c r="A18" s="762" t="s">
        <v>139</v>
      </c>
      <c r="B18" s="247" t="s">
        <v>8</v>
      </c>
      <c r="C18" s="583">
        <v>225</v>
      </c>
      <c r="D18" s="586">
        <v>0</v>
      </c>
      <c r="E18" s="586">
        <v>0</v>
      </c>
      <c r="F18" s="584"/>
      <c r="G18" s="519">
        <f t="shared" si="1"/>
        <v>225</v>
      </c>
      <c r="H18" s="518">
        <v>0</v>
      </c>
      <c r="I18" s="518">
        <v>0</v>
      </c>
      <c r="J18" s="518">
        <v>0</v>
      </c>
      <c r="K18" s="518">
        <v>0</v>
      </c>
      <c r="L18" s="519">
        <f t="shared" si="2"/>
        <v>0</v>
      </c>
      <c r="M18" s="583">
        <v>54684</v>
      </c>
      <c r="N18" s="583"/>
      <c r="O18" s="584"/>
      <c r="P18" s="584"/>
      <c r="Q18" s="519">
        <f t="shared" si="3"/>
        <v>54684</v>
      </c>
      <c r="R18" s="520">
        <f t="shared" si="0"/>
        <v>54909</v>
      </c>
    </row>
    <row r="19" spans="1:18" ht="22.5" customHeight="1">
      <c r="A19" s="763"/>
      <c r="B19" s="247" t="s">
        <v>9</v>
      </c>
      <c r="C19" s="583">
        <v>0</v>
      </c>
      <c r="D19" s="584">
        <v>0</v>
      </c>
      <c r="E19" s="584"/>
      <c r="F19" s="584"/>
      <c r="G19" s="519">
        <f t="shared" si="1"/>
        <v>0</v>
      </c>
      <c r="H19" s="518">
        <v>0</v>
      </c>
      <c r="I19" s="518">
        <v>0</v>
      </c>
      <c r="J19" s="518">
        <v>0</v>
      </c>
      <c r="K19" s="518">
        <v>0</v>
      </c>
      <c r="L19" s="519">
        <f t="shared" si="2"/>
        <v>0</v>
      </c>
      <c r="M19" s="583">
        <v>1710</v>
      </c>
      <c r="N19" s="583"/>
      <c r="O19" s="584"/>
      <c r="P19" s="584"/>
      <c r="Q19" s="519">
        <f t="shared" si="3"/>
        <v>1710</v>
      </c>
      <c r="R19" s="520">
        <f t="shared" si="0"/>
        <v>1710</v>
      </c>
    </row>
    <row r="20" spans="1:18" ht="22.5" customHeight="1">
      <c r="A20" s="764"/>
      <c r="B20" s="247" t="s">
        <v>400</v>
      </c>
      <c r="C20" s="583"/>
      <c r="D20" s="584"/>
      <c r="E20" s="584"/>
      <c r="F20" s="584"/>
      <c r="G20" s="519">
        <f t="shared" si="1"/>
        <v>0</v>
      </c>
      <c r="H20" s="518">
        <v>0</v>
      </c>
      <c r="I20" s="518">
        <v>0</v>
      </c>
      <c r="J20" s="518">
        <v>0</v>
      </c>
      <c r="K20" s="518">
        <v>0</v>
      </c>
      <c r="L20" s="519">
        <f t="shared" si="2"/>
        <v>0</v>
      </c>
      <c r="M20" s="583"/>
      <c r="N20" s="583"/>
      <c r="O20" s="584"/>
      <c r="P20" s="584"/>
      <c r="Q20" s="519">
        <f t="shared" si="3"/>
        <v>0</v>
      </c>
      <c r="R20" s="520">
        <f t="shared" si="0"/>
        <v>0</v>
      </c>
    </row>
    <row r="21" spans="1:18" ht="22.5" customHeight="1">
      <c r="A21" s="762" t="s">
        <v>37</v>
      </c>
      <c r="B21" s="247" t="s">
        <v>8</v>
      </c>
      <c r="C21" s="586">
        <v>34950</v>
      </c>
      <c r="D21" s="587">
        <v>0</v>
      </c>
      <c r="E21" s="584"/>
      <c r="F21" s="584"/>
      <c r="G21" s="519">
        <f t="shared" si="1"/>
        <v>34950</v>
      </c>
      <c r="H21" s="518">
        <v>0</v>
      </c>
      <c r="I21" s="518">
        <v>0</v>
      </c>
      <c r="J21" s="518">
        <v>0</v>
      </c>
      <c r="K21" s="518">
        <v>0</v>
      </c>
      <c r="L21" s="519">
        <f t="shared" si="2"/>
        <v>0</v>
      </c>
      <c r="M21" s="586">
        <v>270850</v>
      </c>
      <c r="N21" s="590">
        <v>0</v>
      </c>
      <c r="O21" s="584"/>
      <c r="P21" s="584"/>
      <c r="Q21" s="519">
        <f t="shared" si="3"/>
        <v>270850</v>
      </c>
      <c r="R21" s="520">
        <f t="shared" si="0"/>
        <v>305800</v>
      </c>
    </row>
    <row r="22" spans="1:18" ht="22.5" customHeight="1">
      <c r="A22" s="763"/>
      <c r="B22" s="247" t="s">
        <v>9</v>
      </c>
      <c r="C22" s="583">
        <v>0</v>
      </c>
      <c r="D22" s="584">
        <v>0</v>
      </c>
      <c r="E22" s="584">
        <v>0</v>
      </c>
      <c r="F22" s="584"/>
      <c r="G22" s="519">
        <f t="shared" si="1"/>
        <v>0</v>
      </c>
      <c r="H22" s="518">
        <v>0</v>
      </c>
      <c r="I22" s="518">
        <v>0</v>
      </c>
      <c r="J22" s="518">
        <v>0</v>
      </c>
      <c r="K22" s="518">
        <v>0</v>
      </c>
      <c r="L22" s="519">
        <f t="shared" si="2"/>
        <v>0</v>
      </c>
      <c r="M22" s="583">
        <v>4064</v>
      </c>
      <c r="N22" s="583">
        <v>1248</v>
      </c>
      <c r="O22" s="584"/>
      <c r="P22" s="584"/>
      <c r="Q22" s="519">
        <f t="shared" si="3"/>
        <v>5312</v>
      </c>
      <c r="R22" s="520">
        <f t="shared" si="0"/>
        <v>5312</v>
      </c>
    </row>
    <row r="23" spans="1:18" ht="22.5" customHeight="1">
      <c r="A23" s="764"/>
      <c r="B23" s="247" t="s">
        <v>400</v>
      </c>
      <c r="C23" s="583"/>
      <c r="D23" s="584"/>
      <c r="E23" s="584"/>
      <c r="F23" s="584"/>
      <c r="G23" s="519">
        <f t="shared" si="1"/>
        <v>0</v>
      </c>
      <c r="H23" s="518">
        <v>0</v>
      </c>
      <c r="I23" s="518">
        <v>0</v>
      </c>
      <c r="J23" s="518">
        <v>0</v>
      </c>
      <c r="K23" s="518">
        <v>0</v>
      </c>
      <c r="L23" s="519">
        <f t="shared" si="2"/>
        <v>0</v>
      </c>
      <c r="M23" s="583"/>
      <c r="N23" s="583"/>
      <c r="O23" s="584"/>
      <c r="P23" s="584"/>
      <c r="Q23" s="519">
        <f t="shared" si="3"/>
        <v>0</v>
      </c>
      <c r="R23" s="520">
        <f t="shared" si="0"/>
        <v>0</v>
      </c>
    </row>
    <row r="24" spans="1:18" ht="22.5" customHeight="1">
      <c r="A24" s="762" t="s">
        <v>74</v>
      </c>
      <c r="B24" s="247" t="s">
        <v>8</v>
      </c>
      <c r="C24" s="583">
        <v>104407</v>
      </c>
      <c r="D24" s="584"/>
      <c r="E24" s="584"/>
      <c r="F24" s="584"/>
      <c r="G24" s="519">
        <f t="shared" si="1"/>
        <v>104407</v>
      </c>
      <c r="H24" s="518">
        <v>0</v>
      </c>
      <c r="I24" s="518">
        <v>0</v>
      </c>
      <c r="J24" s="518">
        <v>0</v>
      </c>
      <c r="K24" s="518">
        <v>0</v>
      </c>
      <c r="L24" s="519">
        <f t="shared" si="2"/>
        <v>0</v>
      </c>
      <c r="M24" s="583">
        <v>0</v>
      </c>
      <c r="N24" s="583"/>
      <c r="O24" s="584"/>
      <c r="P24" s="584"/>
      <c r="Q24" s="519">
        <f t="shared" si="3"/>
        <v>0</v>
      </c>
      <c r="R24" s="520">
        <f t="shared" si="0"/>
        <v>104407</v>
      </c>
    </row>
    <row r="25" spans="1:18" ht="22.5" customHeight="1">
      <c r="A25" s="763"/>
      <c r="B25" s="247" t="s">
        <v>9</v>
      </c>
      <c r="C25" s="583"/>
      <c r="D25" s="584"/>
      <c r="E25" s="584"/>
      <c r="F25" s="584"/>
      <c r="G25" s="519">
        <f t="shared" si="1"/>
        <v>0</v>
      </c>
      <c r="H25" s="518">
        <v>0</v>
      </c>
      <c r="I25" s="518">
        <v>0</v>
      </c>
      <c r="J25" s="518">
        <v>0</v>
      </c>
      <c r="K25" s="518">
        <v>0</v>
      </c>
      <c r="L25" s="519">
        <f t="shared" si="2"/>
        <v>0</v>
      </c>
      <c r="M25" s="583"/>
      <c r="N25" s="583"/>
      <c r="O25" s="584"/>
      <c r="P25" s="584"/>
      <c r="Q25" s="519">
        <f t="shared" si="3"/>
        <v>0</v>
      </c>
      <c r="R25" s="520">
        <f t="shared" si="0"/>
        <v>0</v>
      </c>
    </row>
    <row r="26" spans="1:18" ht="22.5" customHeight="1">
      <c r="A26" s="764"/>
      <c r="B26" s="247" t="s">
        <v>400</v>
      </c>
      <c r="C26" s="583"/>
      <c r="D26" s="584"/>
      <c r="E26" s="584"/>
      <c r="F26" s="584"/>
      <c r="G26" s="519">
        <f t="shared" si="1"/>
        <v>0</v>
      </c>
      <c r="H26" s="518">
        <v>0</v>
      </c>
      <c r="I26" s="518">
        <v>0</v>
      </c>
      <c r="J26" s="518">
        <v>0</v>
      </c>
      <c r="K26" s="518">
        <v>0</v>
      </c>
      <c r="L26" s="519">
        <f t="shared" si="2"/>
        <v>0</v>
      </c>
      <c r="M26" s="583"/>
      <c r="N26" s="583"/>
      <c r="O26" s="584"/>
      <c r="P26" s="584"/>
      <c r="Q26" s="519">
        <f t="shared" si="3"/>
        <v>0</v>
      </c>
      <c r="R26" s="520">
        <f t="shared" si="0"/>
        <v>0</v>
      </c>
    </row>
    <row r="27" spans="1:18" ht="22.5" customHeight="1">
      <c r="A27" s="762" t="s">
        <v>73</v>
      </c>
      <c r="B27" s="247" t="s">
        <v>8</v>
      </c>
      <c r="C27" s="586">
        <v>49511</v>
      </c>
      <c r="D27" s="588"/>
      <c r="E27" s="589"/>
      <c r="F27" s="584"/>
      <c r="G27" s="519">
        <f t="shared" si="1"/>
        <v>49511</v>
      </c>
      <c r="H27" s="518">
        <v>0</v>
      </c>
      <c r="I27" s="518">
        <v>0</v>
      </c>
      <c r="J27" s="518">
        <v>0</v>
      </c>
      <c r="K27" s="518">
        <v>0</v>
      </c>
      <c r="L27" s="519">
        <f t="shared" si="2"/>
        <v>0</v>
      </c>
      <c r="M27" s="586">
        <v>0</v>
      </c>
      <c r="N27" s="586"/>
      <c r="O27" s="584"/>
      <c r="P27" s="584"/>
      <c r="Q27" s="519">
        <f t="shared" si="3"/>
        <v>0</v>
      </c>
      <c r="R27" s="520">
        <f t="shared" si="0"/>
        <v>49511</v>
      </c>
    </row>
    <row r="28" spans="1:18" ht="22.5" customHeight="1">
      <c r="A28" s="763"/>
      <c r="B28" s="247" t="s">
        <v>9</v>
      </c>
      <c r="C28" s="583">
        <v>0</v>
      </c>
      <c r="D28" s="583"/>
      <c r="E28" s="584"/>
      <c r="F28" s="584"/>
      <c r="G28" s="519">
        <f t="shared" si="1"/>
        <v>0</v>
      </c>
      <c r="H28" s="518">
        <v>0</v>
      </c>
      <c r="I28" s="518">
        <v>0</v>
      </c>
      <c r="J28" s="518">
        <v>0</v>
      </c>
      <c r="K28" s="518">
        <v>0</v>
      </c>
      <c r="L28" s="519">
        <f t="shared" si="2"/>
        <v>0</v>
      </c>
      <c r="M28" s="583">
        <v>7016</v>
      </c>
      <c r="N28" s="583"/>
      <c r="O28" s="584"/>
      <c r="P28" s="584"/>
      <c r="Q28" s="519">
        <f t="shared" si="3"/>
        <v>7016</v>
      </c>
      <c r="R28" s="520">
        <f t="shared" si="0"/>
        <v>7016</v>
      </c>
    </row>
    <row r="29" spans="1:18" ht="22.5" customHeight="1">
      <c r="A29" s="764"/>
      <c r="B29" s="247" t="s">
        <v>400</v>
      </c>
      <c r="C29" s="583"/>
      <c r="D29" s="583"/>
      <c r="E29" s="584"/>
      <c r="F29" s="584"/>
      <c r="G29" s="519">
        <f t="shared" si="1"/>
        <v>0</v>
      </c>
      <c r="H29" s="518">
        <v>0</v>
      </c>
      <c r="I29" s="518">
        <v>0</v>
      </c>
      <c r="J29" s="518">
        <v>0</v>
      </c>
      <c r="K29" s="518">
        <v>0</v>
      </c>
      <c r="L29" s="519">
        <f t="shared" si="2"/>
        <v>0</v>
      </c>
      <c r="M29" s="583"/>
      <c r="N29" s="583"/>
      <c r="O29" s="584"/>
      <c r="P29" s="584"/>
      <c r="Q29" s="519">
        <f t="shared" si="3"/>
        <v>0</v>
      </c>
      <c r="R29" s="520">
        <f t="shared" si="0"/>
        <v>0</v>
      </c>
    </row>
    <row r="30" spans="1:18" ht="22.5" customHeight="1">
      <c r="A30" s="762" t="s">
        <v>38</v>
      </c>
      <c r="B30" s="247" t="s">
        <v>8</v>
      </c>
      <c r="C30" s="580">
        <v>3935</v>
      </c>
      <c r="D30" s="589">
        <v>0</v>
      </c>
      <c r="E30" s="584"/>
      <c r="F30" s="584"/>
      <c r="G30" s="519">
        <f t="shared" si="1"/>
        <v>3935</v>
      </c>
      <c r="H30" s="518">
        <v>0</v>
      </c>
      <c r="I30" s="518">
        <v>0</v>
      </c>
      <c r="J30" s="518">
        <v>0</v>
      </c>
      <c r="K30" s="518">
        <v>0</v>
      </c>
      <c r="L30" s="519">
        <f t="shared" si="2"/>
        <v>0</v>
      </c>
      <c r="M30" s="586">
        <v>0</v>
      </c>
      <c r="N30" s="590">
        <v>0</v>
      </c>
      <c r="O30" s="584"/>
      <c r="P30" s="584"/>
      <c r="Q30" s="519">
        <f t="shared" si="3"/>
        <v>0</v>
      </c>
      <c r="R30" s="520">
        <f t="shared" si="0"/>
        <v>3935</v>
      </c>
    </row>
    <row r="31" spans="1:18" ht="22.5" customHeight="1">
      <c r="A31" s="763"/>
      <c r="B31" s="247" t="s">
        <v>9</v>
      </c>
      <c r="C31" s="583">
        <v>0</v>
      </c>
      <c r="D31" s="583"/>
      <c r="E31" s="584"/>
      <c r="F31" s="584"/>
      <c r="G31" s="519">
        <f t="shared" si="1"/>
        <v>0</v>
      </c>
      <c r="H31" s="518">
        <v>0</v>
      </c>
      <c r="I31" s="518">
        <v>0</v>
      </c>
      <c r="J31" s="518">
        <v>0</v>
      </c>
      <c r="K31" s="518">
        <v>0</v>
      </c>
      <c r="L31" s="519">
        <f t="shared" si="2"/>
        <v>0</v>
      </c>
      <c r="M31" s="583">
        <v>25438</v>
      </c>
      <c r="N31" s="583"/>
      <c r="O31" s="584"/>
      <c r="P31" s="584"/>
      <c r="Q31" s="519">
        <f t="shared" si="3"/>
        <v>25438</v>
      </c>
      <c r="R31" s="520">
        <f t="shared" si="0"/>
        <v>25438</v>
      </c>
    </row>
    <row r="32" spans="1:18" ht="22.5" customHeight="1">
      <c r="A32" s="764"/>
      <c r="B32" s="247" t="s">
        <v>400</v>
      </c>
      <c r="C32" s="583"/>
      <c r="D32" s="583"/>
      <c r="E32" s="590">
        <v>0</v>
      </c>
      <c r="F32" s="584"/>
      <c r="G32" s="519">
        <f t="shared" si="1"/>
        <v>0</v>
      </c>
      <c r="H32" s="518">
        <v>0</v>
      </c>
      <c r="I32" s="518">
        <v>0</v>
      </c>
      <c r="J32" s="518">
        <v>0</v>
      </c>
      <c r="K32" s="518">
        <v>0</v>
      </c>
      <c r="L32" s="519">
        <f t="shared" si="2"/>
        <v>0</v>
      </c>
      <c r="M32" s="583"/>
      <c r="N32" s="583"/>
      <c r="O32" s="584"/>
      <c r="P32" s="584"/>
      <c r="Q32" s="519">
        <f t="shared" si="3"/>
        <v>0</v>
      </c>
      <c r="R32" s="520">
        <f t="shared" si="0"/>
        <v>0</v>
      </c>
    </row>
    <row r="33" spans="1:18" ht="22.5" customHeight="1">
      <c r="A33" s="762" t="s">
        <v>39</v>
      </c>
      <c r="B33" s="247" t="s">
        <v>8</v>
      </c>
      <c r="C33" s="586">
        <v>24500</v>
      </c>
      <c r="D33" s="591">
        <v>0</v>
      </c>
      <c r="E33" s="590"/>
      <c r="F33" s="584"/>
      <c r="G33" s="519">
        <f t="shared" si="1"/>
        <v>24500</v>
      </c>
      <c r="H33" s="518">
        <v>0</v>
      </c>
      <c r="I33" s="518">
        <v>0</v>
      </c>
      <c r="J33" s="518">
        <v>0</v>
      </c>
      <c r="K33" s="518">
        <v>0</v>
      </c>
      <c r="L33" s="519">
        <f t="shared" si="2"/>
        <v>0</v>
      </c>
      <c r="M33" s="586">
        <v>79500</v>
      </c>
      <c r="N33" s="590">
        <v>0</v>
      </c>
      <c r="O33" s="584"/>
      <c r="P33" s="584"/>
      <c r="Q33" s="519">
        <f t="shared" si="3"/>
        <v>79500</v>
      </c>
      <c r="R33" s="520">
        <f t="shared" si="0"/>
        <v>104000</v>
      </c>
    </row>
    <row r="34" spans="1:18" ht="22.5" customHeight="1">
      <c r="A34" s="763"/>
      <c r="B34" s="247" t="s">
        <v>9</v>
      </c>
      <c r="C34" s="583">
        <v>0</v>
      </c>
      <c r="D34" s="583"/>
      <c r="E34" s="590">
        <v>0</v>
      </c>
      <c r="F34" s="584"/>
      <c r="G34" s="519">
        <f t="shared" si="1"/>
        <v>0</v>
      </c>
      <c r="H34" s="518">
        <v>0</v>
      </c>
      <c r="I34" s="518">
        <v>0</v>
      </c>
      <c r="J34" s="518">
        <v>0</v>
      </c>
      <c r="K34" s="518">
        <v>0</v>
      </c>
      <c r="L34" s="519">
        <f t="shared" si="2"/>
        <v>0</v>
      </c>
      <c r="M34" s="583">
        <v>122969</v>
      </c>
      <c r="N34" s="583"/>
      <c r="O34" s="584"/>
      <c r="P34" s="584"/>
      <c r="Q34" s="519">
        <f t="shared" si="3"/>
        <v>122969</v>
      </c>
      <c r="R34" s="520">
        <f t="shared" si="0"/>
        <v>122969</v>
      </c>
    </row>
    <row r="35" spans="1:18" ht="22.5" customHeight="1">
      <c r="A35" s="764"/>
      <c r="B35" s="247" t="s">
        <v>400</v>
      </c>
      <c r="C35" s="583"/>
      <c r="D35" s="583"/>
      <c r="E35" s="584"/>
      <c r="F35" s="584"/>
      <c r="G35" s="519">
        <f t="shared" si="1"/>
        <v>0</v>
      </c>
      <c r="H35" s="518">
        <v>0</v>
      </c>
      <c r="I35" s="518">
        <v>0</v>
      </c>
      <c r="J35" s="518">
        <v>0</v>
      </c>
      <c r="K35" s="518">
        <v>0</v>
      </c>
      <c r="L35" s="519">
        <f t="shared" si="2"/>
        <v>0</v>
      </c>
      <c r="M35" s="583"/>
      <c r="N35" s="583"/>
      <c r="O35" s="584"/>
      <c r="P35" s="584"/>
      <c r="Q35" s="519">
        <f t="shared" si="3"/>
        <v>0</v>
      </c>
      <c r="R35" s="520">
        <f t="shared" si="0"/>
        <v>0</v>
      </c>
    </row>
    <row r="36" spans="1:18" ht="22.5" customHeight="1">
      <c r="A36" s="762" t="s">
        <v>43</v>
      </c>
      <c r="B36" s="247" t="s">
        <v>8</v>
      </c>
      <c r="C36" s="586">
        <v>23665</v>
      </c>
      <c r="D36" s="590">
        <v>0</v>
      </c>
      <c r="E36" s="584"/>
      <c r="F36" s="584"/>
      <c r="G36" s="519">
        <f t="shared" si="1"/>
        <v>23665</v>
      </c>
      <c r="H36" s="518">
        <v>0</v>
      </c>
      <c r="I36" s="518">
        <v>0</v>
      </c>
      <c r="J36" s="518">
        <v>0</v>
      </c>
      <c r="K36" s="518">
        <v>0</v>
      </c>
      <c r="L36" s="519">
        <f t="shared" si="2"/>
        <v>0</v>
      </c>
      <c r="M36" s="662">
        <v>0</v>
      </c>
      <c r="N36" s="590">
        <v>0</v>
      </c>
      <c r="O36" s="584"/>
      <c r="P36" s="584"/>
      <c r="Q36" s="519">
        <f t="shared" si="3"/>
        <v>0</v>
      </c>
      <c r="R36" s="520">
        <f t="shared" si="0"/>
        <v>23665</v>
      </c>
    </row>
    <row r="37" spans="1:18" ht="22.5" customHeight="1">
      <c r="A37" s="763"/>
      <c r="B37" s="247" t="s">
        <v>9</v>
      </c>
      <c r="C37" s="583">
        <v>39977</v>
      </c>
      <c r="D37" s="583"/>
      <c r="E37" s="584"/>
      <c r="F37" s="584"/>
      <c r="G37" s="519">
        <f t="shared" si="1"/>
        <v>39977</v>
      </c>
      <c r="H37" s="518">
        <v>0</v>
      </c>
      <c r="I37" s="518">
        <v>0</v>
      </c>
      <c r="J37" s="518">
        <v>0</v>
      </c>
      <c r="K37" s="518">
        <v>0</v>
      </c>
      <c r="L37" s="519">
        <f t="shared" si="2"/>
        <v>0</v>
      </c>
      <c r="M37" s="583">
        <v>0</v>
      </c>
      <c r="N37" s="583"/>
      <c r="O37" s="584"/>
      <c r="P37" s="584"/>
      <c r="Q37" s="519">
        <f t="shared" si="3"/>
        <v>0</v>
      </c>
      <c r="R37" s="520">
        <f t="shared" si="0"/>
        <v>39977</v>
      </c>
    </row>
    <row r="38" spans="1:18" ht="22.5" customHeight="1">
      <c r="A38" s="764"/>
      <c r="B38" s="247" t="s">
        <v>400</v>
      </c>
      <c r="C38" s="583"/>
      <c r="D38" s="583"/>
      <c r="E38" s="584"/>
      <c r="F38" s="584"/>
      <c r="G38" s="519">
        <f t="shared" si="1"/>
        <v>0</v>
      </c>
      <c r="H38" s="518">
        <v>0</v>
      </c>
      <c r="I38" s="518">
        <v>0</v>
      </c>
      <c r="J38" s="518">
        <v>0</v>
      </c>
      <c r="K38" s="518">
        <v>0</v>
      </c>
      <c r="L38" s="519">
        <f t="shared" si="2"/>
        <v>0</v>
      </c>
      <c r="M38" s="583"/>
      <c r="N38" s="583"/>
      <c r="O38" s="584"/>
      <c r="P38" s="584"/>
      <c r="Q38" s="519">
        <f t="shared" si="3"/>
        <v>0</v>
      </c>
      <c r="R38" s="520">
        <f t="shared" si="0"/>
        <v>0</v>
      </c>
    </row>
    <row r="39" spans="1:18" ht="22.5" customHeight="1">
      <c r="A39" s="762" t="s">
        <v>40</v>
      </c>
      <c r="B39" s="247" t="s">
        <v>8</v>
      </c>
      <c r="C39" s="583">
        <v>6471</v>
      </c>
      <c r="D39" s="590">
        <v>0</v>
      </c>
      <c r="E39" s="590">
        <v>0</v>
      </c>
      <c r="F39" s="584"/>
      <c r="G39" s="519">
        <f t="shared" si="1"/>
        <v>6471</v>
      </c>
      <c r="H39" s="518">
        <v>0</v>
      </c>
      <c r="I39" s="518">
        <v>0</v>
      </c>
      <c r="J39" s="518">
        <v>0</v>
      </c>
      <c r="K39" s="518">
        <v>0</v>
      </c>
      <c r="L39" s="519">
        <f t="shared" si="2"/>
        <v>0</v>
      </c>
      <c r="M39" s="583">
        <v>699008</v>
      </c>
      <c r="N39" s="590">
        <v>29</v>
      </c>
      <c r="O39" s="584"/>
      <c r="P39" s="584"/>
      <c r="Q39" s="519">
        <f t="shared" si="3"/>
        <v>699037</v>
      </c>
      <c r="R39" s="520">
        <f t="shared" si="0"/>
        <v>705508</v>
      </c>
    </row>
    <row r="40" spans="1:18" ht="22.5" customHeight="1">
      <c r="A40" s="763"/>
      <c r="B40" s="247" t="s">
        <v>9</v>
      </c>
      <c r="C40" s="583">
        <v>1550</v>
      </c>
      <c r="D40" s="583">
        <v>0</v>
      </c>
      <c r="E40" s="584"/>
      <c r="F40" s="584"/>
      <c r="G40" s="519">
        <f t="shared" si="1"/>
        <v>1550</v>
      </c>
      <c r="H40" s="518">
        <v>0</v>
      </c>
      <c r="I40" s="518">
        <v>0</v>
      </c>
      <c r="J40" s="518">
        <v>0</v>
      </c>
      <c r="K40" s="518">
        <v>0</v>
      </c>
      <c r="L40" s="519">
        <f t="shared" si="2"/>
        <v>0</v>
      </c>
      <c r="M40" s="583">
        <v>11644</v>
      </c>
      <c r="N40" s="583">
        <v>55413</v>
      </c>
      <c r="O40" s="584"/>
      <c r="P40" s="584"/>
      <c r="Q40" s="519">
        <f t="shared" si="3"/>
        <v>67057</v>
      </c>
      <c r="R40" s="520">
        <f t="shared" si="0"/>
        <v>68607</v>
      </c>
    </row>
    <row r="41" spans="1:18" ht="22.5" customHeight="1" thickBot="1">
      <c r="A41" s="763"/>
      <c r="B41" s="248" t="s">
        <v>400</v>
      </c>
      <c r="C41" s="592"/>
      <c r="D41" s="593"/>
      <c r="E41" s="593"/>
      <c r="F41" s="593"/>
      <c r="G41" s="519">
        <f t="shared" si="1"/>
        <v>0</v>
      </c>
      <c r="H41" s="518">
        <v>0</v>
      </c>
      <c r="I41" s="518">
        <v>0</v>
      </c>
      <c r="J41" s="518">
        <v>0</v>
      </c>
      <c r="K41" s="518">
        <v>0</v>
      </c>
      <c r="L41" s="519">
        <f t="shared" si="2"/>
        <v>0</v>
      </c>
      <c r="M41" s="592"/>
      <c r="N41" s="592"/>
      <c r="O41" s="593"/>
      <c r="P41" s="593"/>
      <c r="Q41" s="519">
        <f t="shared" si="3"/>
        <v>0</v>
      </c>
      <c r="R41" s="520">
        <f t="shared" si="0"/>
        <v>0</v>
      </c>
    </row>
    <row r="42" spans="1:18" ht="20.25" thickTop="1">
      <c r="A42" s="771" t="s">
        <v>4</v>
      </c>
      <c r="B42" s="255" t="s">
        <v>8</v>
      </c>
      <c r="C42" s="521">
        <f t="shared" ref="C42:R42" si="4">C3+C6+C9+C12+C15+C18+C21+C24+C27+C30+C33+C36+C39</f>
        <v>1209424</v>
      </c>
      <c r="D42" s="521">
        <f t="shared" si="4"/>
        <v>0</v>
      </c>
      <c r="E42" s="521">
        <f t="shared" si="4"/>
        <v>0</v>
      </c>
      <c r="F42" s="521">
        <f t="shared" si="4"/>
        <v>0</v>
      </c>
      <c r="G42" s="521">
        <f t="shared" si="4"/>
        <v>1209424</v>
      </c>
      <c r="H42" s="521">
        <f t="shared" si="4"/>
        <v>0</v>
      </c>
      <c r="I42" s="521">
        <f t="shared" si="4"/>
        <v>0</v>
      </c>
      <c r="J42" s="521">
        <f t="shared" si="4"/>
        <v>0</v>
      </c>
      <c r="K42" s="521">
        <f t="shared" si="4"/>
        <v>0</v>
      </c>
      <c r="L42" s="521">
        <f t="shared" si="4"/>
        <v>0</v>
      </c>
      <c r="M42" s="521">
        <f t="shared" si="4"/>
        <v>8048781</v>
      </c>
      <c r="N42" s="521">
        <f t="shared" si="4"/>
        <v>29</v>
      </c>
      <c r="O42" s="521">
        <f t="shared" si="4"/>
        <v>0</v>
      </c>
      <c r="P42" s="521">
        <f t="shared" si="4"/>
        <v>0</v>
      </c>
      <c r="Q42" s="521">
        <f t="shared" si="4"/>
        <v>8048810</v>
      </c>
      <c r="R42" s="522">
        <f t="shared" si="4"/>
        <v>9258234</v>
      </c>
    </row>
    <row r="43" spans="1:18" ht="19.5">
      <c r="A43" s="772"/>
      <c r="B43" s="250" t="s">
        <v>9</v>
      </c>
      <c r="C43" s="519">
        <f t="shared" ref="C43:R43" si="5">C4+C7+C10+C13+C16+C19+C22+C25+C28+C31+C34+C37+C40</f>
        <v>41527</v>
      </c>
      <c r="D43" s="519">
        <f t="shared" si="5"/>
        <v>0</v>
      </c>
      <c r="E43" s="519">
        <f t="shared" si="5"/>
        <v>0</v>
      </c>
      <c r="F43" s="519">
        <f t="shared" si="5"/>
        <v>0</v>
      </c>
      <c r="G43" s="519">
        <f t="shared" si="5"/>
        <v>41527</v>
      </c>
      <c r="H43" s="519">
        <f t="shared" si="5"/>
        <v>0</v>
      </c>
      <c r="I43" s="519">
        <f t="shared" si="5"/>
        <v>0</v>
      </c>
      <c r="J43" s="519">
        <f t="shared" si="5"/>
        <v>0</v>
      </c>
      <c r="K43" s="519">
        <f t="shared" si="5"/>
        <v>0</v>
      </c>
      <c r="L43" s="519">
        <f t="shared" si="5"/>
        <v>0</v>
      </c>
      <c r="M43" s="519">
        <f t="shared" si="5"/>
        <v>225747</v>
      </c>
      <c r="N43" s="519">
        <f t="shared" si="5"/>
        <v>71977</v>
      </c>
      <c r="O43" s="519">
        <f t="shared" si="5"/>
        <v>0</v>
      </c>
      <c r="P43" s="519">
        <f t="shared" si="5"/>
        <v>0</v>
      </c>
      <c r="Q43" s="519">
        <f t="shared" si="5"/>
        <v>297724</v>
      </c>
      <c r="R43" s="520">
        <f t="shared" si="5"/>
        <v>339251</v>
      </c>
    </row>
    <row r="44" spans="1:18" ht="20.25" thickBot="1">
      <c r="A44" s="773"/>
      <c r="B44" s="251" t="s">
        <v>400</v>
      </c>
      <c r="C44" s="523">
        <f t="shared" ref="C44:R44" si="6">C5+C8+C11+C14+C17+C20+C23+C26+C29+C32+C35+C38+C41</f>
        <v>0</v>
      </c>
      <c r="D44" s="523">
        <f t="shared" si="6"/>
        <v>0</v>
      </c>
      <c r="E44" s="523">
        <f t="shared" si="6"/>
        <v>0</v>
      </c>
      <c r="F44" s="523">
        <f t="shared" si="6"/>
        <v>0</v>
      </c>
      <c r="G44" s="523">
        <f t="shared" si="6"/>
        <v>0</v>
      </c>
      <c r="H44" s="523">
        <f t="shared" si="6"/>
        <v>0</v>
      </c>
      <c r="I44" s="523">
        <f t="shared" si="6"/>
        <v>0</v>
      </c>
      <c r="J44" s="523">
        <f t="shared" si="6"/>
        <v>0</v>
      </c>
      <c r="K44" s="523">
        <f t="shared" si="6"/>
        <v>0</v>
      </c>
      <c r="L44" s="523">
        <f t="shared" si="6"/>
        <v>0</v>
      </c>
      <c r="M44" s="523">
        <f t="shared" si="6"/>
        <v>0</v>
      </c>
      <c r="N44" s="523">
        <f t="shared" si="6"/>
        <v>0</v>
      </c>
      <c r="O44" s="523">
        <f t="shared" si="6"/>
        <v>0</v>
      </c>
      <c r="P44" s="523">
        <f t="shared" si="6"/>
        <v>0</v>
      </c>
      <c r="Q44" s="523">
        <f t="shared" si="6"/>
        <v>0</v>
      </c>
      <c r="R44" s="524">
        <f t="shared" si="6"/>
        <v>0</v>
      </c>
    </row>
    <row r="45" spans="1:18">
      <c r="C45" s="314"/>
      <c r="M45" s="314"/>
    </row>
    <row r="47" spans="1:18">
      <c r="R47" s="314">
        <f>R42+R43</f>
        <v>9597485</v>
      </c>
    </row>
  </sheetData>
  <sheetProtection formatCells="0" formatColumns="0" formatRows="0"/>
  <mergeCells count="20">
    <mergeCell ref="T6:T8"/>
    <mergeCell ref="A36:A38"/>
    <mergeCell ref="A39:A41"/>
    <mergeCell ref="A42:A44"/>
    <mergeCell ref="A12:A14"/>
    <mergeCell ref="A15:A17"/>
    <mergeCell ref="A18:A20"/>
    <mergeCell ref="A21:A23"/>
    <mergeCell ref="A24:A26"/>
    <mergeCell ref="A27:A29"/>
    <mergeCell ref="C1:G1"/>
    <mergeCell ref="H1:L1"/>
    <mergeCell ref="M1:Q1"/>
    <mergeCell ref="R1:R2"/>
    <mergeCell ref="A1:A2"/>
    <mergeCell ref="A3:A5"/>
    <mergeCell ref="A6:A8"/>
    <mergeCell ref="A9:A11"/>
    <mergeCell ref="A30:A32"/>
    <mergeCell ref="A33:A35"/>
  </mergeCells>
  <printOptions horizontalCentered="1" verticalCentered="1"/>
  <pageMargins left="0.23622047244094499" right="0.78740157480314998" top="0.74803149606299202" bottom="0.90551181102362199" header="0.39370078740157499" footer="0.31496062992126"/>
  <pageSetup scale="49" fitToWidth="5" orientation="landscape" r:id="rId1"/>
  <headerFooter>
    <oddHeader>&amp;L&amp;"B Yekan,Regular"&amp;12مبالغ به میلیون ريال&amp;C&amp;"B Nazanin,Bold"&amp;14 بودجه تفصیلی دانشگاه علوم پزشکی و خدمات بهداشتی درمانی یاسوج. سال 1400&amp;R&amp;"B Yekan,Bold"&amp;12 8</oddHeader>
    <oddFooter>&amp;L&amp;"B Nazanin,Bold"رییس مرکز بودجه و پایش عملکرد دکتر سید جواد طباییان:
       &amp;C&amp;"B Nazanin,Bold"معاون توسعه: دکتر امین اله بابویی&amp;R&amp;"B Nazanin,Bold" دکتر سعید جاودان سیرت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rightToLeft="1" view="pageLayout" topLeftCell="G52" zoomScaleNormal="85" zoomScaleSheetLayoutView="93" workbookViewId="0">
      <selection activeCell="L60" sqref="L60:L61"/>
    </sheetView>
  </sheetViews>
  <sheetFormatPr defaultColWidth="16.85546875" defaultRowHeight="15.75"/>
  <cols>
    <col min="1" max="1" width="17.5703125" style="34" customWidth="1"/>
    <col min="2" max="2" width="15.85546875" style="253" customWidth="1"/>
    <col min="3" max="12" width="8.28515625" style="34" customWidth="1"/>
    <col min="13" max="13" width="9.28515625" style="34" customWidth="1"/>
    <col min="14" max="14" width="8.28515625" style="34" customWidth="1"/>
    <col min="15" max="15" width="11.5703125" style="34" customWidth="1"/>
    <col min="16" max="16" width="8.28515625" style="34" customWidth="1"/>
    <col min="17" max="17" width="11.28515625" style="34" customWidth="1"/>
    <col min="18" max="18" width="10" style="34" customWidth="1"/>
    <col min="19" max="19" width="6" style="34" bestFit="1" customWidth="1"/>
    <col min="20" max="20" width="8.42578125" style="34" bestFit="1" customWidth="1"/>
    <col min="21" max="21" width="6" style="34" bestFit="1" customWidth="1"/>
    <col min="22" max="22" width="8.42578125" style="34" bestFit="1" customWidth="1"/>
    <col min="23" max="23" width="6" style="34" bestFit="1" customWidth="1"/>
    <col min="24" max="24" width="8.42578125" style="34" bestFit="1" customWidth="1"/>
    <col min="25" max="25" width="6" style="34" bestFit="1" customWidth="1"/>
    <col min="26" max="26" width="8.42578125" style="34" bestFit="1" customWidth="1"/>
    <col min="27" max="27" width="6" style="34" bestFit="1" customWidth="1"/>
    <col min="28" max="28" width="8.42578125" style="34" bestFit="1" customWidth="1"/>
    <col min="29" max="29" width="6" style="34" bestFit="1" customWidth="1"/>
    <col min="30" max="30" width="8.42578125" style="34" bestFit="1" customWidth="1"/>
    <col min="31" max="31" width="6" style="34" bestFit="1" customWidth="1"/>
    <col min="32" max="32" width="8.42578125" style="34" bestFit="1" customWidth="1"/>
    <col min="33" max="33" width="6" style="34" bestFit="1" customWidth="1"/>
    <col min="34" max="34" width="8.42578125" style="34" bestFit="1" customWidth="1"/>
    <col min="35" max="35" width="6" style="34" bestFit="1" customWidth="1"/>
    <col min="36" max="36" width="8.42578125" style="34" bestFit="1" customWidth="1"/>
    <col min="37" max="37" width="6" style="34" bestFit="1" customWidth="1"/>
    <col min="38" max="38" width="8.42578125" style="34" bestFit="1" customWidth="1"/>
    <col min="39" max="39" width="6" style="34" bestFit="1" customWidth="1"/>
    <col min="40" max="40" width="8.42578125" style="34" bestFit="1" customWidth="1"/>
    <col min="41" max="41" width="6" style="34" bestFit="1" customWidth="1"/>
    <col min="42" max="42" width="8.42578125" style="34" bestFit="1" customWidth="1"/>
    <col min="43" max="43" width="6" style="34" bestFit="1" customWidth="1"/>
    <col min="44" max="44" width="8.42578125" style="34" bestFit="1" customWidth="1"/>
    <col min="45" max="45" width="6" style="34" bestFit="1" customWidth="1"/>
    <col min="46" max="46" width="8.42578125" style="34" bestFit="1" customWidth="1"/>
    <col min="47" max="47" width="6" style="34" bestFit="1" customWidth="1"/>
    <col min="48" max="48" width="8.42578125" style="34" bestFit="1" customWidth="1"/>
    <col min="49" max="16384" width="16.85546875" style="34"/>
  </cols>
  <sheetData>
    <row r="1" spans="1:18" ht="28.5" customHeight="1">
      <c r="A1" s="775" t="s">
        <v>425</v>
      </c>
      <c r="B1" s="249" t="s">
        <v>87</v>
      </c>
      <c r="C1" s="765" t="s">
        <v>2</v>
      </c>
      <c r="D1" s="765"/>
      <c r="E1" s="765"/>
      <c r="F1" s="765"/>
      <c r="G1" s="765"/>
      <c r="H1" s="765" t="s">
        <v>5</v>
      </c>
      <c r="I1" s="765"/>
      <c r="J1" s="765"/>
      <c r="K1" s="765"/>
      <c r="L1" s="765"/>
      <c r="M1" s="765" t="s">
        <v>6</v>
      </c>
      <c r="N1" s="765"/>
      <c r="O1" s="765"/>
      <c r="P1" s="765"/>
      <c r="Q1" s="765"/>
      <c r="R1" s="766" t="s">
        <v>7</v>
      </c>
    </row>
    <row r="2" spans="1:18" ht="66.599999999999994" customHeight="1" thickBot="1">
      <c r="A2" s="776"/>
      <c r="B2" s="248" t="s">
        <v>315</v>
      </c>
      <c r="C2" s="335" t="s">
        <v>97</v>
      </c>
      <c r="D2" s="335" t="s">
        <v>85</v>
      </c>
      <c r="E2" s="335" t="s">
        <v>162</v>
      </c>
      <c r="F2" s="335" t="s">
        <v>86</v>
      </c>
      <c r="G2" s="335" t="s">
        <v>51</v>
      </c>
      <c r="H2" s="335" t="s">
        <v>97</v>
      </c>
      <c r="I2" s="335" t="s">
        <v>85</v>
      </c>
      <c r="J2" s="335" t="s">
        <v>162</v>
      </c>
      <c r="K2" s="335" t="s">
        <v>86</v>
      </c>
      <c r="L2" s="335" t="s">
        <v>51</v>
      </c>
      <c r="M2" s="335" t="s">
        <v>97</v>
      </c>
      <c r="N2" s="335" t="s">
        <v>85</v>
      </c>
      <c r="O2" s="335" t="s">
        <v>505</v>
      </c>
      <c r="P2" s="335" t="s">
        <v>86</v>
      </c>
      <c r="Q2" s="335" t="s">
        <v>51</v>
      </c>
      <c r="R2" s="774"/>
    </row>
    <row r="3" spans="1:18" ht="21" thickBot="1">
      <c r="A3" s="777" t="s">
        <v>47</v>
      </c>
      <c r="B3" s="249" t="s">
        <v>3</v>
      </c>
      <c r="C3" s="567">
        <v>1500</v>
      </c>
      <c r="D3" s="580"/>
      <c r="E3" s="581"/>
      <c r="F3" s="226">
        <v>0</v>
      </c>
      <c r="G3" s="227">
        <f>C3+D3+E3+F3</f>
        <v>1500</v>
      </c>
      <c r="H3" s="226">
        <v>0</v>
      </c>
      <c r="I3" s="226">
        <v>0</v>
      </c>
      <c r="J3" s="226">
        <v>0</v>
      </c>
      <c r="K3" s="226">
        <v>0</v>
      </c>
      <c r="L3" s="227">
        <f>SUM(H3:K3)</f>
        <v>0</v>
      </c>
      <c r="M3" s="567">
        <v>30141</v>
      </c>
      <c r="N3" s="581">
        <v>559</v>
      </c>
      <c r="O3" s="582"/>
      <c r="P3" s="567"/>
      <c r="Q3" s="227">
        <f>SUM(M3:P3)</f>
        <v>30700</v>
      </c>
      <c r="R3" s="228">
        <f>G3+L3+Q3</f>
        <v>32200</v>
      </c>
    </row>
    <row r="4" spans="1:18" ht="21" thickBot="1">
      <c r="A4" s="778"/>
      <c r="B4" s="247" t="s">
        <v>9</v>
      </c>
      <c r="C4" s="569">
        <v>500</v>
      </c>
      <c r="D4" s="580"/>
      <c r="E4" s="581"/>
      <c r="F4" s="226">
        <v>0</v>
      </c>
      <c r="G4" s="53">
        <f t="shared" ref="G4:G62" si="0">C4+D4+E4+F4</f>
        <v>500</v>
      </c>
      <c r="H4" s="226">
        <v>0</v>
      </c>
      <c r="I4" s="226">
        <v>0</v>
      </c>
      <c r="J4" s="226">
        <v>0</v>
      </c>
      <c r="K4" s="226">
        <v>0</v>
      </c>
      <c r="L4" s="53">
        <f t="shared" ref="L4:L65" si="1">SUM(H4:K4)</f>
        <v>0</v>
      </c>
      <c r="M4" s="569">
        <v>7752</v>
      </c>
      <c r="N4" s="581">
        <v>860</v>
      </c>
      <c r="O4" s="582"/>
      <c r="P4" s="569"/>
      <c r="Q4" s="53">
        <f t="shared" ref="Q4:Q65" si="2">SUM(M4:P4)</f>
        <v>8612</v>
      </c>
      <c r="R4" s="229">
        <f t="shared" ref="R4:R65" si="3">G4+L4+Q4</f>
        <v>9112</v>
      </c>
    </row>
    <row r="5" spans="1:18" ht="21" thickBot="1">
      <c r="A5" s="779"/>
      <c r="B5" s="254" t="s">
        <v>400</v>
      </c>
      <c r="C5" s="571"/>
      <c r="D5" s="580"/>
      <c r="E5" s="581"/>
      <c r="F5" s="226">
        <v>0</v>
      </c>
      <c r="G5" s="230">
        <f t="shared" si="0"/>
        <v>0</v>
      </c>
      <c r="H5" s="226">
        <v>0</v>
      </c>
      <c r="I5" s="226">
        <v>0</v>
      </c>
      <c r="J5" s="226">
        <v>0</v>
      </c>
      <c r="K5" s="226">
        <v>0</v>
      </c>
      <c r="L5" s="230">
        <f t="shared" si="1"/>
        <v>0</v>
      </c>
      <c r="M5" s="571"/>
      <c r="N5" s="581"/>
      <c r="O5" s="582"/>
      <c r="P5" s="571"/>
      <c r="Q5" s="230">
        <f t="shared" si="2"/>
        <v>0</v>
      </c>
      <c r="R5" s="231">
        <f t="shared" si="3"/>
        <v>0</v>
      </c>
    </row>
    <row r="6" spans="1:18" ht="21" thickBot="1">
      <c r="A6" s="777" t="s">
        <v>41</v>
      </c>
      <c r="B6" s="249" t="s">
        <v>3</v>
      </c>
      <c r="C6" s="567">
        <v>5500</v>
      </c>
      <c r="D6" s="580"/>
      <c r="E6" s="581"/>
      <c r="F6" s="226">
        <v>0</v>
      </c>
      <c r="G6" s="227">
        <f t="shared" si="0"/>
        <v>5500</v>
      </c>
      <c r="H6" s="226">
        <v>0</v>
      </c>
      <c r="I6" s="226">
        <v>0</v>
      </c>
      <c r="J6" s="226">
        <v>0</v>
      </c>
      <c r="K6" s="226">
        <v>0</v>
      </c>
      <c r="L6" s="227">
        <f t="shared" si="1"/>
        <v>0</v>
      </c>
      <c r="M6" s="567">
        <v>65906</v>
      </c>
      <c r="N6" s="581"/>
      <c r="O6" s="582"/>
      <c r="P6" s="567"/>
      <c r="Q6" s="227">
        <f t="shared" si="2"/>
        <v>65906</v>
      </c>
      <c r="R6" s="228">
        <f t="shared" si="3"/>
        <v>71406</v>
      </c>
    </row>
    <row r="7" spans="1:18" ht="21" thickBot="1">
      <c r="A7" s="778"/>
      <c r="B7" s="247" t="s">
        <v>9</v>
      </c>
      <c r="C7" s="569">
        <v>550</v>
      </c>
      <c r="D7" s="580"/>
      <c r="E7" s="581"/>
      <c r="F7" s="226">
        <v>0</v>
      </c>
      <c r="G7" s="53">
        <f t="shared" si="0"/>
        <v>550</v>
      </c>
      <c r="H7" s="226">
        <v>0</v>
      </c>
      <c r="I7" s="226">
        <v>0</v>
      </c>
      <c r="J7" s="226">
        <v>0</v>
      </c>
      <c r="K7" s="226">
        <v>0</v>
      </c>
      <c r="L7" s="53">
        <f t="shared" si="1"/>
        <v>0</v>
      </c>
      <c r="M7" s="569">
        <v>144874</v>
      </c>
      <c r="N7" s="581">
        <v>3664</v>
      </c>
      <c r="O7" s="582"/>
      <c r="P7" s="569"/>
      <c r="Q7" s="53">
        <f t="shared" si="2"/>
        <v>148538</v>
      </c>
      <c r="R7" s="229">
        <f t="shared" si="3"/>
        <v>149088</v>
      </c>
    </row>
    <row r="8" spans="1:18" ht="21" thickBot="1">
      <c r="A8" s="779"/>
      <c r="B8" s="254" t="s">
        <v>400</v>
      </c>
      <c r="C8" s="571"/>
      <c r="D8" s="580"/>
      <c r="E8" s="581"/>
      <c r="F8" s="226">
        <v>0</v>
      </c>
      <c r="G8" s="230">
        <f t="shared" si="0"/>
        <v>0</v>
      </c>
      <c r="H8" s="226">
        <v>0</v>
      </c>
      <c r="I8" s="226">
        <v>0</v>
      </c>
      <c r="J8" s="226">
        <v>0</v>
      </c>
      <c r="K8" s="226">
        <v>0</v>
      </c>
      <c r="L8" s="230">
        <f t="shared" si="1"/>
        <v>0</v>
      </c>
      <c r="M8" s="571"/>
      <c r="N8" s="581"/>
      <c r="O8" s="582"/>
      <c r="P8" s="571"/>
      <c r="Q8" s="230">
        <f t="shared" si="2"/>
        <v>0</v>
      </c>
      <c r="R8" s="231">
        <f t="shared" si="3"/>
        <v>0</v>
      </c>
    </row>
    <row r="9" spans="1:18" ht="21" thickBot="1">
      <c r="A9" s="777" t="s">
        <v>24</v>
      </c>
      <c r="B9" s="249" t="s">
        <v>3</v>
      </c>
      <c r="C9" s="567">
        <v>10800</v>
      </c>
      <c r="D9" s="580"/>
      <c r="E9" s="581"/>
      <c r="F9" s="226">
        <v>0</v>
      </c>
      <c r="G9" s="227">
        <f t="shared" si="0"/>
        <v>10800</v>
      </c>
      <c r="H9" s="226">
        <v>0</v>
      </c>
      <c r="I9" s="226">
        <v>0</v>
      </c>
      <c r="J9" s="226">
        <v>0</v>
      </c>
      <c r="K9" s="226">
        <v>0</v>
      </c>
      <c r="L9" s="227">
        <f t="shared" si="1"/>
        <v>0</v>
      </c>
      <c r="M9" s="567">
        <v>281897</v>
      </c>
      <c r="N9" s="581">
        <v>30803</v>
      </c>
      <c r="O9" s="582"/>
      <c r="P9" s="567"/>
      <c r="Q9" s="227">
        <f t="shared" si="2"/>
        <v>312700</v>
      </c>
      <c r="R9" s="228">
        <f t="shared" si="3"/>
        <v>323500</v>
      </c>
    </row>
    <row r="10" spans="1:18" ht="21" thickBot="1">
      <c r="A10" s="778"/>
      <c r="B10" s="247" t="s">
        <v>9</v>
      </c>
      <c r="C10" s="569">
        <v>5500</v>
      </c>
      <c r="D10" s="580"/>
      <c r="E10" s="581"/>
      <c r="F10" s="226">
        <v>0</v>
      </c>
      <c r="G10" s="53">
        <f t="shared" si="0"/>
        <v>5500</v>
      </c>
      <c r="H10" s="226">
        <v>0</v>
      </c>
      <c r="I10" s="226">
        <v>0</v>
      </c>
      <c r="J10" s="226">
        <v>0</v>
      </c>
      <c r="K10" s="226">
        <v>0</v>
      </c>
      <c r="L10" s="53">
        <f t="shared" si="1"/>
        <v>0</v>
      </c>
      <c r="M10" s="569">
        <v>1168938</v>
      </c>
      <c r="N10" s="581">
        <v>158542</v>
      </c>
      <c r="O10" s="582"/>
      <c r="P10" s="569"/>
      <c r="Q10" s="53">
        <f t="shared" si="2"/>
        <v>1327480</v>
      </c>
      <c r="R10" s="229">
        <f t="shared" si="3"/>
        <v>1332980</v>
      </c>
    </row>
    <row r="11" spans="1:18" ht="21" thickBot="1">
      <c r="A11" s="779"/>
      <c r="B11" s="254" t="s">
        <v>400</v>
      </c>
      <c r="C11" s="571"/>
      <c r="D11" s="580"/>
      <c r="E11" s="581"/>
      <c r="F11" s="226">
        <v>0</v>
      </c>
      <c r="G11" s="230">
        <f t="shared" si="0"/>
        <v>0</v>
      </c>
      <c r="H11" s="226">
        <v>0</v>
      </c>
      <c r="I11" s="226">
        <v>0</v>
      </c>
      <c r="J11" s="226">
        <v>0</v>
      </c>
      <c r="K11" s="226">
        <v>0</v>
      </c>
      <c r="L11" s="230">
        <f t="shared" si="1"/>
        <v>0</v>
      </c>
      <c r="M11" s="571"/>
      <c r="N11" s="581"/>
      <c r="O11" s="582"/>
      <c r="P11" s="571"/>
      <c r="Q11" s="230">
        <f t="shared" si="2"/>
        <v>0</v>
      </c>
      <c r="R11" s="231">
        <f t="shared" si="3"/>
        <v>0</v>
      </c>
    </row>
    <row r="12" spans="1:18" ht="21" thickBot="1">
      <c r="A12" s="777" t="s">
        <v>34</v>
      </c>
      <c r="B12" s="249" t="s">
        <v>3</v>
      </c>
      <c r="C12" s="567"/>
      <c r="D12" s="580"/>
      <c r="E12" s="581"/>
      <c r="F12" s="226">
        <v>0</v>
      </c>
      <c r="G12" s="227">
        <f t="shared" si="0"/>
        <v>0</v>
      </c>
      <c r="H12" s="226">
        <v>0</v>
      </c>
      <c r="I12" s="226">
        <v>0</v>
      </c>
      <c r="J12" s="226">
        <v>0</v>
      </c>
      <c r="K12" s="226">
        <v>0</v>
      </c>
      <c r="L12" s="227">
        <f t="shared" si="1"/>
        <v>0</v>
      </c>
      <c r="M12" s="567">
        <v>0</v>
      </c>
      <c r="N12" s="581"/>
      <c r="O12" s="582"/>
      <c r="P12" s="567"/>
      <c r="Q12" s="227">
        <f t="shared" si="2"/>
        <v>0</v>
      </c>
      <c r="R12" s="228">
        <f t="shared" si="3"/>
        <v>0</v>
      </c>
    </row>
    <row r="13" spans="1:18" ht="21" thickBot="1">
      <c r="A13" s="778"/>
      <c r="B13" s="247" t="s">
        <v>9</v>
      </c>
      <c r="C13" s="569"/>
      <c r="D13" s="580"/>
      <c r="E13" s="581"/>
      <c r="F13" s="226">
        <v>0</v>
      </c>
      <c r="G13" s="53">
        <f t="shared" si="0"/>
        <v>0</v>
      </c>
      <c r="H13" s="226">
        <v>0</v>
      </c>
      <c r="I13" s="226">
        <v>0</v>
      </c>
      <c r="J13" s="226">
        <v>0</v>
      </c>
      <c r="K13" s="226">
        <v>0</v>
      </c>
      <c r="L13" s="53">
        <f t="shared" si="1"/>
        <v>0</v>
      </c>
      <c r="M13" s="569">
        <v>655865</v>
      </c>
      <c r="N13" s="581"/>
      <c r="O13" s="582"/>
      <c r="P13" s="569"/>
      <c r="Q13" s="53">
        <f t="shared" si="2"/>
        <v>655865</v>
      </c>
      <c r="R13" s="229">
        <f t="shared" si="3"/>
        <v>655865</v>
      </c>
    </row>
    <row r="14" spans="1:18" ht="21" thickBot="1">
      <c r="A14" s="779"/>
      <c r="B14" s="254" t="s">
        <v>400</v>
      </c>
      <c r="C14" s="571"/>
      <c r="D14" s="580"/>
      <c r="E14" s="581"/>
      <c r="F14" s="226">
        <v>0</v>
      </c>
      <c r="G14" s="230">
        <f t="shared" si="0"/>
        <v>0</v>
      </c>
      <c r="H14" s="226">
        <v>0</v>
      </c>
      <c r="I14" s="226">
        <v>0</v>
      </c>
      <c r="J14" s="226">
        <v>0</v>
      </c>
      <c r="K14" s="226">
        <v>0</v>
      </c>
      <c r="L14" s="230">
        <f t="shared" si="1"/>
        <v>0</v>
      </c>
      <c r="M14" s="571"/>
      <c r="N14" s="581"/>
      <c r="O14" s="582"/>
      <c r="P14" s="571"/>
      <c r="Q14" s="230">
        <f t="shared" si="2"/>
        <v>0</v>
      </c>
      <c r="R14" s="231">
        <f t="shared" si="3"/>
        <v>0</v>
      </c>
    </row>
    <row r="15" spans="1:18" ht="21" thickBot="1">
      <c r="A15" s="777" t="s">
        <v>35</v>
      </c>
      <c r="B15" s="249" t="s">
        <v>3</v>
      </c>
      <c r="C15" s="567"/>
      <c r="D15" s="580"/>
      <c r="E15" s="581"/>
      <c r="F15" s="226">
        <v>0</v>
      </c>
      <c r="G15" s="227">
        <f t="shared" si="0"/>
        <v>0</v>
      </c>
      <c r="H15" s="226">
        <v>0</v>
      </c>
      <c r="I15" s="226">
        <v>0</v>
      </c>
      <c r="J15" s="226">
        <v>0</v>
      </c>
      <c r="K15" s="226">
        <v>0</v>
      </c>
      <c r="L15" s="227">
        <f t="shared" si="1"/>
        <v>0</v>
      </c>
      <c r="M15" s="567">
        <v>0</v>
      </c>
      <c r="N15" s="581"/>
      <c r="O15" s="582"/>
      <c r="P15" s="567"/>
      <c r="Q15" s="227">
        <f t="shared" si="2"/>
        <v>0</v>
      </c>
      <c r="R15" s="228">
        <f t="shared" si="3"/>
        <v>0</v>
      </c>
    </row>
    <row r="16" spans="1:18" ht="21" thickBot="1">
      <c r="A16" s="778"/>
      <c r="B16" s="247" t="s">
        <v>9</v>
      </c>
      <c r="C16" s="569"/>
      <c r="D16" s="580"/>
      <c r="E16" s="581"/>
      <c r="F16" s="226">
        <v>0</v>
      </c>
      <c r="G16" s="53">
        <f t="shared" si="0"/>
        <v>0</v>
      </c>
      <c r="H16" s="226">
        <v>0</v>
      </c>
      <c r="I16" s="226">
        <v>0</v>
      </c>
      <c r="J16" s="226">
        <v>0</v>
      </c>
      <c r="K16" s="226">
        <v>0</v>
      </c>
      <c r="L16" s="53">
        <f t="shared" si="1"/>
        <v>0</v>
      </c>
      <c r="M16" s="569">
        <v>451902</v>
      </c>
      <c r="N16" s="581"/>
      <c r="O16" s="582"/>
      <c r="P16" s="569"/>
      <c r="Q16" s="53">
        <f t="shared" si="2"/>
        <v>451902</v>
      </c>
      <c r="R16" s="229">
        <f t="shared" si="3"/>
        <v>451902</v>
      </c>
    </row>
    <row r="17" spans="1:18" ht="21" thickBot="1">
      <c r="A17" s="779"/>
      <c r="B17" s="254" t="s">
        <v>400</v>
      </c>
      <c r="C17" s="571"/>
      <c r="D17" s="580"/>
      <c r="E17" s="663"/>
      <c r="F17" s="226">
        <v>0</v>
      </c>
      <c r="G17" s="230">
        <f t="shared" si="0"/>
        <v>0</v>
      </c>
      <c r="H17" s="226">
        <v>0</v>
      </c>
      <c r="I17" s="226">
        <v>0</v>
      </c>
      <c r="J17" s="226">
        <v>0</v>
      </c>
      <c r="K17" s="226">
        <v>0</v>
      </c>
      <c r="L17" s="230">
        <f t="shared" si="1"/>
        <v>0</v>
      </c>
      <c r="M17" s="571"/>
      <c r="N17" s="581"/>
      <c r="O17" s="582"/>
      <c r="P17" s="571"/>
      <c r="Q17" s="230">
        <f t="shared" si="2"/>
        <v>0</v>
      </c>
      <c r="R17" s="231">
        <f t="shared" si="3"/>
        <v>0</v>
      </c>
    </row>
    <row r="18" spans="1:18" ht="21" thickBot="1">
      <c r="A18" s="777" t="s">
        <v>25</v>
      </c>
      <c r="B18" s="249" t="s">
        <v>3</v>
      </c>
      <c r="C18" s="567"/>
      <c r="D18" s="580"/>
      <c r="E18" s="663"/>
      <c r="F18" s="226">
        <v>0</v>
      </c>
      <c r="G18" s="227">
        <f t="shared" si="0"/>
        <v>0</v>
      </c>
      <c r="H18" s="226">
        <v>0</v>
      </c>
      <c r="I18" s="226">
        <v>0</v>
      </c>
      <c r="J18" s="226">
        <v>0</v>
      </c>
      <c r="K18" s="226">
        <v>0</v>
      </c>
      <c r="L18" s="227">
        <f t="shared" si="1"/>
        <v>0</v>
      </c>
      <c r="M18" s="567">
        <v>0</v>
      </c>
      <c r="N18" s="581">
        <v>6210</v>
      </c>
      <c r="O18" s="582"/>
      <c r="P18" s="567"/>
      <c r="Q18" s="227">
        <f t="shared" si="2"/>
        <v>6210</v>
      </c>
      <c r="R18" s="228">
        <f t="shared" si="3"/>
        <v>6210</v>
      </c>
    </row>
    <row r="19" spans="1:18" ht="21" thickBot="1">
      <c r="A19" s="778"/>
      <c r="B19" s="247" t="s">
        <v>9</v>
      </c>
      <c r="C19" s="569">
        <v>500</v>
      </c>
      <c r="D19" s="580"/>
      <c r="E19" s="663"/>
      <c r="F19" s="226">
        <v>0</v>
      </c>
      <c r="G19" s="53">
        <f t="shared" si="0"/>
        <v>500</v>
      </c>
      <c r="H19" s="226">
        <v>0</v>
      </c>
      <c r="I19" s="226">
        <v>0</v>
      </c>
      <c r="J19" s="226">
        <v>0</v>
      </c>
      <c r="K19" s="226">
        <v>0</v>
      </c>
      <c r="L19" s="53">
        <f t="shared" si="1"/>
        <v>0</v>
      </c>
      <c r="M19" s="569">
        <v>50787</v>
      </c>
      <c r="N19" s="581">
        <v>4087</v>
      </c>
      <c r="O19" s="582"/>
      <c r="P19" s="569"/>
      <c r="Q19" s="53">
        <f t="shared" si="2"/>
        <v>54874</v>
      </c>
      <c r="R19" s="229">
        <f t="shared" si="3"/>
        <v>55374</v>
      </c>
    </row>
    <row r="20" spans="1:18" ht="21" thickBot="1">
      <c r="A20" s="779"/>
      <c r="B20" s="254" t="s">
        <v>400</v>
      </c>
      <c r="C20" s="571"/>
      <c r="D20" s="580"/>
      <c r="E20" s="663"/>
      <c r="F20" s="226">
        <v>0</v>
      </c>
      <c r="G20" s="230">
        <f t="shared" si="0"/>
        <v>0</v>
      </c>
      <c r="H20" s="226">
        <v>0</v>
      </c>
      <c r="I20" s="226">
        <v>0</v>
      </c>
      <c r="J20" s="226">
        <v>0</v>
      </c>
      <c r="K20" s="226">
        <v>0</v>
      </c>
      <c r="L20" s="230">
        <f t="shared" si="1"/>
        <v>0</v>
      </c>
      <c r="M20" s="571"/>
      <c r="N20" s="581"/>
      <c r="O20" s="582"/>
      <c r="P20" s="571"/>
      <c r="Q20" s="230">
        <f t="shared" si="2"/>
        <v>0</v>
      </c>
      <c r="R20" s="231">
        <f t="shared" si="3"/>
        <v>0</v>
      </c>
    </row>
    <row r="21" spans="1:18" ht="21" thickBot="1">
      <c r="A21" s="777" t="s">
        <v>140</v>
      </c>
      <c r="B21" s="249" t="s">
        <v>3</v>
      </c>
      <c r="C21" s="567"/>
      <c r="D21" s="580"/>
      <c r="E21" s="663"/>
      <c r="F21" s="226">
        <v>0</v>
      </c>
      <c r="G21" s="227">
        <f t="shared" si="0"/>
        <v>0</v>
      </c>
      <c r="H21" s="226">
        <v>0</v>
      </c>
      <c r="I21" s="226">
        <v>0</v>
      </c>
      <c r="J21" s="226">
        <v>0</v>
      </c>
      <c r="K21" s="226">
        <v>0</v>
      </c>
      <c r="L21" s="227">
        <f t="shared" si="1"/>
        <v>0</v>
      </c>
      <c r="M21" s="567">
        <v>0</v>
      </c>
      <c r="N21" s="581">
        <v>22511</v>
      </c>
      <c r="O21" s="582"/>
      <c r="P21" s="567"/>
      <c r="Q21" s="227">
        <f t="shared" si="2"/>
        <v>22511</v>
      </c>
      <c r="R21" s="228">
        <f t="shared" si="3"/>
        <v>22511</v>
      </c>
    </row>
    <row r="22" spans="1:18" ht="21" thickBot="1">
      <c r="A22" s="778"/>
      <c r="B22" s="247" t="s">
        <v>9</v>
      </c>
      <c r="C22" s="569">
        <v>1500</v>
      </c>
      <c r="D22" s="569"/>
      <c r="E22" s="569"/>
      <c r="F22" s="226">
        <v>0</v>
      </c>
      <c r="G22" s="53">
        <f t="shared" si="0"/>
        <v>1500</v>
      </c>
      <c r="H22" s="226">
        <v>0</v>
      </c>
      <c r="I22" s="226">
        <v>0</v>
      </c>
      <c r="J22" s="226">
        <v>0</v>
      </c>
      <c r="K22" s="226">
        <v>0</v>
      </c>
      <c r="L22" s="53">
        <f t="shared" si="1"/>
        <v>0</v>
      </c>
      <c r="M22" s="569">
        <v>285</v>
      </c>
      <c r="N22" s="569">
        <v>4085</v>
      </c>
      <c r="O22" s="582"/>
      <c r="P22" s="569"/>
      <c r="Q22" s="53">
        <f t="shared" si="2"/>
        <v>4370</v>
      </c>
      <c r="R22" s="229">
        <f t="shared" si="3"/>
        <v>5870</v>
      </c>
    </row>
    <row r="23" spans="1:18" ht="21" thickBot="1">
      <c r="A23" s="779"/>
      <c r="B23" s="254" t="s">
        <v>400</v>
      </c>
      <c r="C23" s="571"/>
      <c r="D23" s="571"/>
      <c r="E23" s="571"/>
      <c r="F23" s="226">
        <v>0</v>
      </c>
      <c r="G23" s="230">
        <f t="shared" si="0"/>
        <v>0</v>
      </c>
      <c r="H23" s="226">
        <v>0</v>
      </c>
      <c r="I23" s="226">
        <v>0</v>
      </c>
      <c r="J23" s="226">
        <v>0</v>
      </c>
      <c r="K23" s="226">
        <v>0</v>
      </c>
      <c r="L23" s="230">
        <f t="shared" si="1"/>
        <v>0</v>
      </c>
      <c r="M23" s="571"/>
      <c r="N23" s="571"/>
      <c r="O23" s="582"/>
      <c r="P23" s="571"/>
      <c r="Q23" s="230">
        <f t="shared" si="2"/>
        <v>0</v>
      </c>
      <c r="R23" s="231">
        <f t="shared" si="3"/>
        <v>0</v>
      </c>
    </row>
    <row r="24" spans="1:18" ht="21" thickBot="1">
      <c r="A24" s="777" t="s">
        <v>26</v>
      </c>
      <c r="B24" s="249" t="s">
        <v>3</v>
      </c>
      <c r="C24" s="567"/>
      <c r="D24" s="567"/>
      <c r="E24" s="567"/>
      <c r="F24" s="226">
        <v>0</v>
      </c>
      <c r="G24" s="227">
        <f t="shared" si="0"/>
        <v>0</v>
      </c>
      <c r="H24" s="226">
        <v>0</v>
      </c>
      <c r="I24" s="226">
        <v>0</v>
      </c>
      <c r="J24" s="226">
        <v>0</v>
      </c>
      <c r="K24" s="226">
        <v>0</v>
      </c>
      <c r="L24" s="227">
        <f t="shared" si="1"/>
        <v>0</v>
      </c>
      <c r="M24" s="567">
        <v>275</v>
      </c>
      <c r="N24" s="567">
        <v>3565</v>
      </c>
      <c r="O24" s="582"/>
      <c r="P24" s="567"/>
      <c r="Q24" s="227">
        <f t="shared" si="2"/>
        <v>3840</v>
      </c>
      <c r="R24" s="228">
        <f t="shared" si="3"/>
        <v>3840</v>
      </c>
    </row>
    <row r="25" spans="1:18" ht="21" thickBot="1">
      <c r="A25" s="778"/>
      <c r="B25" s="247" t="s">
        <v>9</v>
      </c>
      <c r="C25" s="569">
        <v>2500</v>
      </c>
      <c r="D25" s="569"/>
      <c r="E25" s="569"/>
      <c r="F25" s="226">
        <v>0</v>
      </c>
      <c r="G25" s="53">
        <f t="shared" si="0"/>
        <v>2500</v>
      </c>
      <c r="H25" s="226">
        <v>0</v>
      </c>
      <c r="I25" s="226">
        <v>0</v>
      </c>
      <c r="J25" s="226">
        <v>0</v>
      </c>
      <c r="K25" s="226">
        <v>0</v>
      </c>
      <c r="L25" s="53">
        <f t="shared" si="1"/>
        <v>0</v>
      </c>
      <c r="M25" s="569">
        <v>119294</v>
      </c>
      <c r="N25" s="569">
        <v>2631</v>
      </c>
      <c r="O25" s="582"/>
      <c r="P25" s="569"/>
      <c r="Q25" s="53">
        <f t="shared" si="2"/>
        <v>121925</v>
      </c>
      <c r="R25" s="229">
        <f t="shared" si="3"/>
        <v>124425</v>
      </c>
    </row>
    <row r="26" spans="1:18" ht="21" thickBot="1">
      <c r="A26" s="779"/>
      <c r="B26" s="254" t="s">
        <v>400</v>
      </c>
      <c r="C26" s="571"/>
      <c r="D26" s="571"/>
      <c r="E26" s="571"/>
      <c r="F26" s="226">
        <v>0</v>
      </c>
      <c r="G26" s="230">
        <f t="shared" si="0"/>
        <v>0</v>
      </c>
      <c r="H26" s="226">
        <v>0</v>
      </c>
      <c r="I26" s="226">
        <v>0</v>
      </c>
      <c r="J26" s="226">
        <v>0</v>
      </c>
      <c r="K26" s="226">
        <v>0</v>
      </c>
      <c r="L26" s="230">
        <f t="shared" si="1"/>
        <v>0</v>
      </c>
      <c r="M26" s="571"/>
      <c r="N26" s="571"/>
      <c r="O26" s="582"/>
      <c r="P26" s="571"/>
      <c r="Q26" s="230">
        <f t="shared" si="2"/>
        <v>0</v>
      </c>
      <c r="R26" s="231">
        <f t="shared" si="3"/>
        <v>0</v>
      </c>
    </row>
    <row r="27" spans="1:18" ht="21" thickBot="1">
      <c r="A27" s="777" t="s">
        <v>27</v>
      </c>
      <c r="B27" s="249" t="s">
        <v>3</v>
      </c>
      <c r="C27" s="567"/>
      <c r="D27" s="567"/>
      <c r="E27" s="567"/>
      <c r="F27" s="226">
        <v>0</v>
      </c>
      <c r="G27" s="227">
        <f t="shared" si="0"/>
        <v>0</v>
      </c>
      <c r="H27" s="226">
        <v>0</v>
      </c>
      <c r="I27" s="226">
        <v>0</v>
      </c>
      <c r="J27" s="226">
        <v>0</v>
      </c>
      <c r="K27" s="226">
        <v>0</v>
      </c>
      <c r="L27" s="227">
        <f t="shared" si="1"/>
        <v>0</v>
      </c>
      <c r="M27" s="567">
        <v>122</v>
      </c>
      <c r="N27" s="567">
        <v>2078</v>
      </c>
      <c r="O27" s="582"/>
      <c r="P27" s="567"/>
      <c r="Q27" s="227">
        <f t="shared" si="2"/>
        <v>2200</v>
      </c>
      <c r="R27" s="228">
        <f t="shared" si="3"/>
        <v>2200</v>
      </c>
    </row>
    <row r="28" spans="1:18" ht="21" thickBot="1">
      <c r="A28" s="778"/>
      <c r="B28" s="247" t="s">
        <v>9</v>
      </c>
      <c r="C28" s="569">
        <v>1500</v>
      </c>
      <c r="D28" s="569"/>
      <c r="E28" s="569"/>
      <c r="F28" s="226">
        <v>0</v>
      </c>
      <c r="G28" s="53">
        <f t="shared" si="0"/>
        <v>1500</v>
      </c>
      <c r="H28" s="226">
        <v>0</v>
      </c>
      <c r="I28" s="226">
        <v>0</v>
      </c>
      <c r="J28" s="226">
        <v>0</v>
      </c>
      <c r="K28" s="226">
        <v>0</v>
      </c>
      <c r="L28" s="53">
        <f t="shared" si="1"/>
        <v>0</v>
      </c>
      <c r="M28" s="569">
        <v>489</v>
      </c>
      <c r="N28" s="569">
        <v>2711</v>
      </c>
      <c r="O28" s="582"/>
      <c r="P28" s="569"/>
      <c r="Q28" s="53">
        <f t="shared" si="2"/>
        <v>3200</v>
      </c>
      <c r="R28" s="229">
        <f t="shared" si="3"/>
        <v>4700</v>
      </c>
    </row>
    <row r="29" spans="1:18" ht="21" thickBot="1">
      <c r="A29" s="779"/>
      <c r="B29" s="254" t="s">
        <v>400</v>
      </c>
      <c r="C29" s="571"/>
      <c r="D29" s="571"/>
      <c r="E29" s="571"/>
      <c r="F29" s="226">
        <v>0</v>
      </c>
      <c r="G29" s="230">
        <f t="shared" si="0"/>
        <v>0</v>
      </c>
      <c r="H29" s="226">
        <v>0</v>
      </c>
      <c r="I29" s="226">
        <v>0</v>
      </c>
      <c r="J29" s="226">
        <v>0</v>
      </c>
      <c r="K29" s="226">
        <v>0</v>
      </c>
      <c r="L29" s="230">
        <f t="shared" si="1"/>
        <v>0</v>
      </c>
      <c r="M29" s="571"/>
      <c r="N29" s="571"/>
      <c r="O29" s="582"/>
      <c r="P29" s="571"/>
      <c r="Q29" s="230">
        <f t="shared" si="2"/>
        <v>0</v>
      </c>
      <c r="R29" s="231">
        <f t="shared" si="3"/>
        <v>0</v>
      </c>
    </row>
    <row r="30" spans="1:18" ht="21" thickBot="1">
      <c r="A30" s="777" t="s">
        <v>28</v>
      </c>
      <c r="B30" s="249" t="s">
        <v>3</v>
      </c>
      <c r="C30" s="567"/>
      <c r="D30" s="567"/>
      <c r="E30" s="567"/>
      <c r="F30" s="226">
        <v>0</v>
      </c>
      <c r="G30" s="227">
        <f t="shared" si="0"/>
        <v>0</v>
      </c>
      <c r="H30" s="226">
        <v>0</v>
      </c>
      <c r="I30" s="226">
        <v>0</v>
      </c>
      <c r="J30" s="226">
        <v>0</v>
      </c>
      <c r="K30" s="226">
        <v>0</v>
      </c>
      <c r="L30" s="227">
        <f t="shared" si="1"/>
        <v>0</v>
      </c>
      <c r="M30" s="567">
        <v>56</v>
      </c>
      <c r="N30" s="567">
        <v>44</v>
      </c>
      <c r="O30" s="582"/>
      <c r="P30" s="567"/>
      <c r="Q30" s="227">
        <f t="shared" si="2"/>
        <v>100</v>
      </c>
      <c r="R30" s="228">
        <f t="shared" si="3"/>
        <v>100</v>
      </c>
    </row>
    <row r="31" spans="1:18" ht="21" thickBot="1">
      <c r="A31" s="778"/>
      <c r="B31" s="247" t="s">
        <v>9</v>
      </c>
      <c r="C31" s="569">
        <v>500</v>
      </c>
      <c r="D31" s="569"/>
      <c r="E31" s="569"/>
      <c r="F31" s="226">
        <v>0</v>
      </c>
      <c r="G31" s="53">
        <f t="shared" si="0"/>
        <v>500</v>
      </c>
      <c r="H31" s="226">
        <v>0</v>
      </c>
      <c r="I31" s="226">
        <v>0</v>
      </c>
      <c r="J31" s="226">
        <v>0</v>
      </c>
      <c r="K31" s="226">
        <v>0</v>
      </c>
      <c r="L31" s="53">
        <f t="shared" si="1"/>
        <v>0</v>
      </c>
      <c r="M31" s="569">
        <v>1587</v>
      </c>
      <c r="N31" s="569">
        <v>26</v>
      </c>
      <c r="O31" s="582"/>
      <c r="P31" s="569"/>
      <c r="Q31" s="53">
        <f t="shared" si="2"/>
        <v>1613</v>
      </c>
      <c r="R31" s="229">
        <f t="shared" si="3"/>
        <v>2113</v>
      </c>
    </row>
    <row r="32" spans="1:18" ht="21" thickBot="1">
      <c r="A32" s="779"/>
      <c r="B32" s="254" t="s">
        <v>400</v>
      </c>
      <c r="C32" s="571"/>
      <c r="D32" s="571"/>
      <c r="E32" s="571"/>
      <c r="F32" s="226">
        <v>0</v>
      </c>
      <c r="G32" s="230">
        <f t="shared" si="0"/>
        <v>0</v>
      </c>
      <c r="H32" s="226">
        <v>0</v>
      </c>
      <c r="I32" s="226">
        <v>0</v>
      </c>
      <c r="J32" s="226">
        <v>0</v>
      </c>
      <c r="K32" s="226">
        <v>0</v>
      </c>
      <c r="L32" s="230">
        <f t="shared" si="1"/>
        <v>0</v>
      </c>
      <c r="M32" s="571"/>
      <c r="N32" s="571"/>
      <c r="O32" s="582"/>
      <c r="P32" s="571"/>
      <c r="Q32" s="230">
        <f t="shared" si="2"/>
        <v>0</v>
      </c>
      <c r="R32" s="231">
        <f t="shared" si="3"/>
        <v>0</v>
      </c>
    </row>
    <row r="33" spans="1:18" ht="21" thickBot="1">
      <c r="A33" s="777" t="s">
        <v>29</v>
      </c>
      <c r="B33" s="249" t="s">
        <v>3</v>
      </c>
      <c r="C33" s="567"/>
      <c r="D33" s="567"/>
      <c r="E33" s="567"/>
      <c r="F33" s="226">
        <v>0</v>
      </c>
      <c r="G33" s="227">
        <f t="shared" si="0"/>
        <v>0</v>
      </c>
      <c r="H33" s="226">
        <v>0</v>
      </c>
      <c r="I33" s="226">
        <v>0</v>
      </c>
      <c r="J33" s="226">
        <v>0</v>
      </c>
      <c r="K33" s="226">
        <v>0</v>
      </c>
      <c r="L33" s="227">
        <f t="shared" si="1"/>
        <v>0</v>
      </c>
      <c r="M33" s="567">
        <v>693</v>
      </c>
      <c r="N33" s="567">
        <v>1207</v>
      </c>
      <c r="O33" s="582"/>
      <c r="P33" s="567"/>
      <c r="Q33" s="227">
        <f t="shared" si="2"/>
        <v>1900</v>
      </c>
      <c r="R33" s="228">
        <f t="shared" si="3"/>
        <v>1900</v>
      </c>
    </row>
    <row r="34" spans="1:18" ht="21" thickBot="1">
      <c r="A34" s="778"/>
      <c r="B34" s="247" t="s">
        <v>9</v>
      </c>
      <c r="C34" s="569">
        <v>1550</v>
      </c>
      <c r="D34" s="569"/>
      <c r="E34" s="569"/>
      <c r="F34" s="226">
        <v>0</v>
      </c>
      <c r="G34" s="53">
        <f t="shared" si="0"/>
        <v>1550</v>
      </c>
      <c r="H34" s="226">
        <v>0</v>
      </c>
      <c r="I34" s="226">
        <v>0</v>
      </c>
      <c r="J34" s="226">
        <v>0</v>
      </c>
      <c r="K34" s="226">
        <v>0</v>
      </c>
      <c r="L34" s="53">
        <f t="shared" si="1"/>
        <v>0</v>
      </c>
      <c r="M34" s="569">
        <v>26952</v>
      </c>
      <c r="N34" s="569">
        <v>2039</v>
      </c>
      <c r="O34" s="582"/>
      <c r="P34" s="569"/>
      <c r="Q34" s="53">
        <f t="shared" si="2"/>
        <v>28991</v>
      </c>
      <c r="R34" s="229">
        <f t="shared" si="3"/>
        <v>30541</v>
      </c>
    </row>
    <row r="35" spans="1:18" ht="21" thickBot="1">
      <c r="A35" s="779"/>
      <c r="B35" s="254" t="s">
        <v>400</v>
      </c>
      <c r="C35" s="571"/>
      <c r="D35" s="571"/>
      <c r="E35" s="571"/>
      <c r="F35" s="226">
        <v>0</v>
      </c>
      <c r="G35" s="230">
        <f t="shared" si="0"/>
        <v>0</v>
      </c>
      <c r="H35" s="226">
        <v>0</v>
      </c>
      <c r="I35" s="226">
        <v>0</v>
      </c>
      <c r="J35" s="226">
        <v>0</v>
      </c>
      <c r="K35" s="226">
        <v>0</v>
      </c>
      <c r="L35" s="230">
        <f t="shared" si="1"/>
        <v>0</v>
      </c>
      <c r="M35" s="571"/>
      <c r="N35" s="571"/>
      <c r="O35" s="582"/>
      <c r="P35" s="571"/>
      <c r="Q35" s="230">
        <f t="shared" si="2"/>
        <v>0</v>
      </c>
      <c r="R35" s="231">
        <f t="shared" si="3"/>
        <v>0</v>
      </c>
    </row>
    <row r="36" spans="1:18" ht="21" thickBot="1">
      <c r="A36" s="777" t="s">
        <v>141</v>
      </c>
      <c r="B36" s="249" t="s">
        <v>3</v>
      </c>
      <c r="C36" s="567">
        <v>150</v>
      </c>
      <c r="D36" s="567"/>
      <c r="E36" s="567"/>
      <c r="F36" s="226">
        <v>0</v>
      </c>
      <c r="G36" s="227">
        <f t="shared" si="0"/>
        <v>150</v>
      </c>
      <c r="H36" s="226">
        <v>0</v>
      </c>
      <c r="I36" s="226">
        <v>0</v>
      </c>
      <c r="J36" s="226">
        <v>0</v>
      </c>
      <c r="K36" s="226">
        <v>0</v>
      </c>
      <c r="L36" s="227">
        <f t="shared" si="1"/>
        <v>0</v>
      </c>
      <c r="M36" s="567">
        <v>7646</v>
      </c>
      <c r="N36" s="567">
        <v>61</v>
      </c>
      <c r="O36" s="582"/>
      <c r="P36" s="567"/>
      <c r="Q36" s="227">
        <f t="shared" si="2"/>
        <v>7707</v>
      </c>
      <c r="R36" s="228">
        <f t="shared" si="3"/>
        <v>7857</v>
      </c>
    </row>
    <row r="37" spans="1:18" ht="21" thickBot="1">
      <c r="A37" s="778"/>
      <c r="B37" s="247" t="s">
        <v>9</v>
      </c>
      <c r="C37" s="569">
        <v>50</v>
      </c>
      <c r="D37" s="569"/>
      <c r="E37" s="569"/>
      <c r="F37" s="226">
        <v>0</v>
      </c>
      <c r="G37" s="53">
        <f t="shared" si="0"/>
        <v>50</v>
      </c>
      <c r="H37" s="226">
        <v>0</v>
      </c>
      <c r="I37" s="226">
        <v>0</v>
      </c>
      <c r="J37" s="226">
        <v>0</v>
      </c>
      <c r="K37" s="226">
        <v>0</v>
      </c>
      <c r="L37" s="53">
        <f t="shared" si="1"/>
        <v>0</v>
      </c>
      <c r="M37" s="569">
        <v>6484</v>
      </c>
      <c r="N37" s="569">
        <v>57</v>
      </c>
      <c r="O37" s="582"/>
      <c r="P37" s="569"/>
      <c r="Q37" s="53">
        <f t="shared" si="2"/>
        <v>6541</v>
      </c>
      <c r="R37" s="229">
        <f t="shared" si="3"/>
        <v>6591</v>
      </c>
    </row>
    <row r="38" spans="1:18" ht="21" thickBot="1">
      <c r="A38" s="779"/>
      <c r="B38" s="254" t="s">
        <v>400</v>
      </c>
      <c r="C38" s="571"/>
      <c r="D38" s="571"/>
      <c r="E38" s="571"/>
      <c r="F38" s="226">
        <v>0</v>
      </c>
      <c r="G38" s="230">
        <f t="shared" si="0"/>
        <v>0</v>
      </c>
      <c r="H38" s="226">
        <v>0</v>
      </c>
      <c r="I38" s="226">
        <v>0</v>
      </c>
      <c r="J38" s="226">
        <v>0</v>
      </c>
      <c r="K38" s="226">
        <v>0</v>
      </c>
      <c r="L38" s="230">
        <f t="shared" si="1"/>
        <v>0</v>
      </c>
      <c r="M38" s="571"/>
      <c r="N38" s="571"/>
      <c r="O38" s="582"/>
      <c r="P38" s="571"/>
      <c r="Q38" s="230">
        <f t="shared" si="2"/>
        <v>0</v>
      </c>
      <c r="R38" s="231">
        <f t="shared" si="3"/>
        <v>0</v>
      </c>
    </row>
    <row r="39" spans="1:18" ht="21" thickBot="1">
      <c r="A39" s="777" t="s">
        <v>142</v>
      </c>
      <c r="B39" s="249" t="s">
        <v>3</v>
      </c>
      <c r="C39" s="567"/>
      <c r="D39" s="567"/>
      <c r="E39" s="567"/>
      <c r="F39" s="226">
        <v>0</v>
      </c>
      <c r="G39" s="227">
        <f t="shared" si="0"/>
        <v>0</v>
      </c>
      <c r="H39" s="226">
        <v>0</v>
      </c>
      <c r="I39" s="226">
        <v>0</v>
      </c>
      <c r="J39" s="226">
        <v>0</v>
      </c>
      <c r="K39" s="226">
        <v>0</v>
      </c>
      <c r="L39" s="227">
        <f t="shared" si="1"/>
        <v>0</v>
      </c>
      <c r="M39" s="567">
        <v>961</v>
      </c>
      <c r="N39" s="567">
        <v>2039</v>
      </c>
      <c r="O39" s="582"/>
      <c r="P39" s="567"/>
      <c r="Q39" s="227">
        <f t="shared" si="2"/>
        <v>3000</v>
      </c>
      <c r="R39" s="228">
        <f t="shared" si="3"/>
        <v>3000</v>
      </c>
    </row>
    <row r="40" spans="1:18" ht="21" thickBot="1">
      <c r="A40" s="778"/>
      <c r="B40" s="247" t="s">
        <v>9</v>
      </c>
      <c r="C40" s="569"/>
      <c r="D40" s="569"/>
      <c r="E40" s="569"/>
      <c r="F40" s="226">
        <v>0</v>
      </c>
      <c r="G40" s="53">
        <f t="shared" si="0"/>
        <v>0</v>
      </c>
      <c r="H40" s="226">
        <v>0</v>
      </c>
      <c r="I40" s="226">
        <v>0</v>
      </c>
      <c r="J40" s="226">
        <v>0</v>
      </c>
      <c r="K40" s="226">
        <v>0</v>
      </c>
      <c r="L40" s="53">
        <f t="shared" si="1"/>
        <v>0</v>
      </c>
      <c r="M40" s="569">
        <v>203</v>
      </c>
      <c r="N40" s="569"/>
      <c r="O40" s="582"/>
      <c r="P40" s="569"/>
      <c r="Q40" s="53">
        <f t="shared" si="2"/>
        <v>203</v>
      </c>
      <c r="R40" s="229">
        <f t="shared" si="3"/>
        <v>203</v>
      </c>
    </row>
    <row r="41" spans="1:18" ht="21" thickBot="1">
      <c r="A41" s="779"/>
      <c r="B41" s="254" t="s">
        <v>400</v>
      </c>
      <c r="C41" s="571"/>
      <c r="D41" s="571"/>
      <c r="E41" s="571"/>
      <c r="F41" s="226">
        <v>0</v>
      </c>
      <c r="G41" s="230">
        <f t="shared" si="0"/>
        <v>0</v>
      </c>
      <c r="H41" s="226">
        <v>0</v>
      </c>
      <c r="I41" s="226">
        <v>0</v>
      </c>
      <c r="J41" s="226">
        <v>0</v>
      </c>
      <c r="K41" s="226">
        <v>0</v>
      </c>
      <c r="L41" s="230">
        <f t="shared" si="1"/>
        <v>0</v>
      </c>
      <c r="M41" s="571"/>
      <c r="N41" s="571"/>
      <c r="O41" s="582"/>
      <c r="P41" s="571"/>
      <c r="Q41" s="230">
        <f t="shared" si="2"/>
        <v>0</v>
      </c>
      <c r="R41" s="231">
        <f t="shared" si="3"/>
        <v>0</v>
      </c>
    </row>
    <row r="42" spans="1:18" ht="21" thickBot="1">
      <c r="A42" s="777" t="s">
        <v>143</v>
      </c>
      <c r="B42" s="249" t="s">
        <v>3</v>
      </c>
      <c r="C42" s="567">
        <v>250</v>
      </c>
      <c r="D42" s="567"/>
      <c r="E42" s="567"/>
      <c r="F42" s="226">
        <v>0</v>
      </c>
      <c r="G42" s="227">
        <f t="shared" si="0"/>
        <v>250</v>
      </c>
      <c r="H42" s="226">
        <v>0</v>
      </c>
      <c r="I42" s="226">
        <v>0</v>
      </c>
      <c r="J42" s="226">
        <v>0</v>
      </c>
      <c r="K42" s="226">
        <v>0</v>
      </c>
      <c r="L42" s="227">
        <f t="shared" si="1"/>
        <v>0</v>
      </c>
      <c r="M42" s="567">
        <v>10250</v>
      </c>
      <c r="N42" s="567"/>
      <c r="O42" s="582"/>
      <c r="P42" s="567"/>
      <c r="Q42" s="227">
        <f t="shared" si="2"/>
        <v>10250</v>
      </c>
      <c r="R42" s="228">
        <f t="shared" si="3"/>
        <v>10500</v>
      </c>
    </row>
    <row r="43" spans="1:18" ht="21" thickBot="1">
      <c r="A43" s="778"/>
      <c r="B43" s="247" t="s">
        <v>9</v>
      </c>
      <c r="C43" s="569">
        <v>1250</v>
      </c>
      <c r="D43" s="569">
        <v>0</v>
      </c>
      <c r="E43" s="569"/>
      <c r="F43" s="226">
        <v>0</v>
      </c>
      <c r="G43" s="53">
        <f t="shared" si="0"/>
        <v>1250</v>
      </c>
      <c r="H43" s="226">
        <v>0</v>
      </c>
      <c r="I43" s="226">
        <v>0</v>
      </c>
      <c r="J43" s="226">
        <v>0</v>
      </c>
      <c r="K43" s="226">
        <v>0</v>
      </c>
      <c r="L43" s="53">
        <f t="shared" si="1"/>
        <v>0</v>
      </c>
      <c r="M43" s="569">
        <v>95754</v>
      </c>
      <c r="N43" s="569">
        <v>4393</v>
      </c>
      <c r="O43" s="582"/>
      <c r="P43" s="569"/>
      <c r="Q43" s="53">
        <f t="shared" si="2"/>
        <v>100147</v>
      </c>
      <c r="R43" s="229">
        <f t="shared" si="3"/>
        <v>101397</v>
      </c>
    </row>
    <row r="44" spans="1:18" ht="21" thickBot="1">
      <c r="A44" s="779"/>
      <c r="B44" s="254" t="s">
        <v>400</v>
      </c>
      <c r="C44" s="571"/>
      <c r="D44" s="571"/>
      <c r="E44" s="571"/>
      <c r="F44" s="226">
        <v>0</v>
      </c>
      <c r="G44" s="230">
        <f t="shared" si="0"/>
        <v>0</v>
      </c>
      <c r="H44" s="226">
        <v>0</v>
      </c>
      <c r="I44" s="226">
        <v>0</v>
      </c>
      <c r="J44" s="226">
        <v>0</v>
      </c>
      <c r="K44" s="226">
        <v>0</v>
      </c>
      <c r="L44" s="230">
        <f t="shared" si="1"/>
        <v>0</v>
      </c>
      <c r="M44" s="571"/>
      <c r="N44" s="571"/>
      <c r="O44" s="582"/>
      <c r="P44" s="571"/>
      <c r="Q44" s="230">
        <f t="shared" si="2"/>
        <v>0</v>
      </c>
      <c r="R44" s="231">
        <f t="shared" si="3"/>
        <v>0</v>
      </c>
    </row>
    <row r="45" spans="1:18" ht="21" thickBot="1">
      <c r="A45" s="777" t="s">
        <v>30</v>
      </c>
      <c r="B45" s="249" t="s">
        <v>3</v>
      </c>
      <c r="C45" s="567">
        <v>550</v>
      </c>
      <c r="D45" s="567"/>
      <c r="E45" s="567"/>
      <c r="F45" s="226">
        <v>0</v>
      </c>
      <c r="G45" s="227">
        <f t="shared" si="0"/>
        <v>550</v>
      </c>
      <c r="H45" s="226">
        <v>0</v>
      </c>
      <c r="I45" s="226">
        <v>0</v>
      </c>
      <c r="J45" s="226">
        <v>0</v>
      </c>
      <c r="K45" s="226">
        <v>0</v>
      </c>
      <c r="L45" s="227">
        <f t="shared" si="1"/>
        <v>0</v>
      </c>
      <c r="M45" s="567">
        <v>6679</v>
      </c>
      <c r="N45" s="567">
        <v>2039</v>
      </c>
      <c r="O45" s="582"/>
      <c r="P45" s="567"/>
      <c r="Q45" s="227">
        <f t="shared" si="2"/>
        <v>8718</v>
      </c>
      <c r="R45" s="228">
        <f t="shared" si="3"/>
        <v>9268</v>
      </c>
    </row>
    <row r="46" spans="1:18" ht="21" thickBot="1">
      <c r="A46" s="778"/>
      <c r="B46" s="247" t="s">
        <v>9</v>
      </c>
      <c r="C46" s="569">
        <v>5500</v>
      </c>
      <c r="D46" s="569"/>
      <c r="E46" s="569"/>
      <c r="F46" s="226">
        <v>0</v>
      </c>
      <c r="G46" s="53">
        <f t="shared" si="0"/>
        <v>5500</v>
      </c>
      <c r="H46" s="226">
        <v>0</v>
      </c>
      <c r="I46" s="226">
        <v>0</v>
      </c>
      <c r="J46" s="226">
        <v>0</v>
      </c>
      <c r="K46" s="226">
        <v>0</v>
      </c>
      <c r="L46" s="53">
        <f t="shared" si="1"/>
        <v>0</v>
      </c>
      <c r="M46" s="569">
        <v>995128</v>
      </c>
      <c r="N46" s="569">
        <v>550</v>
      </c>
      <c r="O46" s="582"/>
      <c r="P46" s="569"/>
      <c r="Q46" s="53">
        <f t="shared" si="2"/>
        <v>995678</v>
      </c>
      <c r="R46" s="229">
        <f t="shared" si="3"/>
        <v>1001178</v>
      </c>
    </row>
    <row r="47" spans="1:18" ht="21" thickBot="1">
      <c r="A47" s="779"/>
      <c r="B47" s="254" t="s">
        <v>400</v>
      </c>
      <c r="C47" s="571"/>
      <c r="D47" s="571"/>
      <c r="E47" s="571"/>
      <c r="F47" s="226">
        <v>0</v>
      </c>
      <c r="G47" s="230">
        <f t="shared" si="0"/>
        <v>0</v>
      </c>
      <c r="H47" s="226">
        <v>0</v>
      </c>
      <c r="I47" s="226">
        <v>0</v>
      </c>
      <c r="J47" s="226">
        <v>0</v>
      </c>
      <c r="K47" s="226">
        <v>0</v>
      </c>
      <c r="L47" s="230">
        <f t="shared" si="1"/>
        <v>0</v>
      </c>
      <c r="M47" s="571"/>
      <c r="N47" s="571"/>
      <c r="O47" s="582"/>
      <c r="P47" s="571"/>
      <c r="Q47" s="230">
        <f t="shared" si="2"/>
        <v>0</v>
      </c>
      <c r="R47" s="231">
        <f t="shared" si="3"/>
        <v>0</v>
      </c>
    </row>
    <row r="48" spans="1:18" ht="21" thickBot="1">
      <c r="A48" s="777" t="s">
        <v>144</v>
      </c>
      <c r="B48" s="249" t="s">
        <v>3</v>
      </c>
      <c r="C48" s="567"/>
      <c r="D48" s="567"/>
      <c r="E48" s="567"/>
      <c r="F48" s="226">
        <v>0</v>
      </c>
      <c r="G48" s="227">
        <f t="shared" si="0"/>
        <v>0</v>
      </c>
      <c r="H48" s="226">
        <v>0</v>
      </c>
      <c r="I48" s="226">
        <v>0</v>
      </c>
      <c r="J48" s="226">
        <v>0</v>
      </c>
      <c r="K48" s="226">
        <v>0</v>
      </c>
      <c r="L48" s="227">
        <f t="shared" si="1"/>
        <v>0</v>
      </c>
      <c r="M48" s="567">
        <v>61471</v>
      </c>
      <c r="N48" s="567">
        <v>94279</v>
      </c>
      <c r="O48" s="582"/>
      <c r="P48" s="567"/>
      <c r="Q48" s="227">
        <f t="shared" si="2"/>
        <v>155750</v>
      </c>
      <c r="R48" s="228">
        <f t="shared" si="3"/>
        <v>155750</v>
      </c>
    </row>
    <row r="49" spans="1:18" ht="21" thickBot="1">
      <c r="A49" s="778"/>
      <c r="B49" s="247" t="s">
        <v>9</v>
      </c>
      <c r="C49" s="569">
        <v>3550</v>
      </c>
      <c r="D49" s="569"/>
      <c r="E49" s="569"/>
      <c r="F49" s="226">
        <v>0</v>
      </c>
      <c r="G49" s="53">
        <f t="shared" si="0"/>
        <v>3550</v>
      </c>
      <c r="H49" s="226">
        <v>0</v>
      </c>
      <c r="I49" s="226">
        <v>0</v>
      </c>
      <c r="J49" s="226">
        <v>0</v>
      </c>
      <c r="K49" s="226">
        <v>0</v>
      </c>
      <c r="L49" s="53">
        <f t="shared" si="1"/>
        <v>0</v>
      </c>
      <c r="M49" s="569">
        <v>829655</v>
      </c>
      <c r="N49" s="569">
        <v>152199</v>
      </c>
      <c r="O49" s="582"/>
      <c r="P49" s="569"/>
      <c r="Q49" s="53">
        <f>SUM(M49:P49)</f>
        <v>981854</v>
      </c>
      <c r="R49" s="229">
        <f t="shared" si="3"/>
        <v>985404</v>
      </c>
    </row>
    <row r="50" spans="1:18" ht="21" thickBot="1">
      <c r="A50" s="779"/>
      <c r="B50" s="254" t="s">
        <v>400</v>
      </c>
      <c r="C50" s="571"/>
      <c r="D50" s="571"/>
      <c r="E50" s="571"/>
      <c r="F50" s="226">
        <v>0</v>
      </c>
      <c r="G50" s="230">
        <f t="shared" si="0"/>
        <v>0</v>
      </c>
      <c r="H50" s="226">
        <v>0</v>
      </c>
      <c r="I50" s="226">
        <v>0</v>
      </c>
      <c r="J50" s="226">
        <v>0</v>
      </c>
      <c r="K50" s="226">
        <v>0</v>
      </c>
      <c r="L50" s="230">
        <f t="shared" si="1"/>
        <v>0</v>
      </c>
      <c r="M50" s="571"/>
      <c r="N50" s="571"/>
      <c r="O50" s="582"/>
      <c r="P50" s="571"/>
      <c r="Q50" s="230">
        <f t="shared" si="2"/>
        <v>0</v>
      </c>
      <c r="R50" s="231">
        <f t="shared" si="3"/>
        <v>0</v>
      </c>
    </row>
    <row r="51" spans="1:18" ht="21" thickBot="1">
      <c r="A51" s="777" t="s">
        <v>145</v>
      </c>
      <c r="B51" s="249" t="s">
        <v>8</v>
      </c>
      <c r="C51" s="567"/>
      <c r="D51" s="567"/>
      <c r="E51" s="567"/>
      <c r="F51" s="226">
        <v>0</v>
      </c>
      <c r="G51" s="227">
        <f t="shared" si="0"/>
        <v>0</v>
      </c>
      <c r="H51" s="226">
        <v>0</v>
      </c>
      <c r="I51" s="226">
        <v>0</v>
      </c>
      <c r="J51" s="226">
        <v>0</v>
      </c>
      <c r="K51" s="226">
        <v>0</v>
      </c>
      <c r="L51" s="227">
        <f t="shared" si="1"/>
        <v>0</v>
      </c>
      <c r="M51" s="567">
        <v>8913</v>
      </c>
      <c r="N51" s="567">
        <v>6587</v>
      </c>
      <c r="O51" s="582"/>
      <c r="P51" s="567"/>
      <c r="Q51" s="227">
        <f t="shared" si="2"/>
        <v>15500</v>
      </c>
      <c r="R51" s="228">
        <f t="shared" si="3"/>
        <v>15500</v>
      </c>
    </row>
    <row r="52" spans="1:18" ht="21" thickBot="1">
      <c r="A52" s="778"/>
      <c r="B52" s="247" t="s">
        <v>9</v>
      </c>
      <c r="C52" s="569">
        <v>35550</v>
      </c>
      <c r="D52" s="569"/>
      <c r="E52" s="569"/>
      <c r="F52" s="226">
        <v>0</v>
      </c>
      <c r="G52" s="53">
        <f t="shared" si="0"/>
        <v>35550</v>
      </c>
      <c r="H52" s="226">
        <v>0</v>
      </c>
      <c r="I52" s="226">
        <v>0</v>
      </c>
      <c r="J52" s="226">
        <v>0</v>
      </c>
      <c r="K52" s="226">
        <v>0</v>
      </c>
      <c r="L52" s="53">
        <f t="shared" si="1"/>
        <v>0</v>
      </c>
      <c r="M52" s="569">
        <v>15891</v>
      </c>
      <c r="N52" s="569">
        <v>1550</v>
      </c>
      <c r="O52" s="582"/>
      <c r="P52" s="569"/>
      <c r="Q52" s="53">
        <f t="shared" si="2"/>
        <v>17441</v>
      </c>
      <c r="R52" s="229">
        <f t="shared" si="3"/>
        <v>52991</v>
      </c>
    </row>
    <row r="53" spans="1:18" ht="21" thickBot="1">
      <c r="A53" s="779"/>
      <c r="B53" s="254" t="s">
        <v>400</v>
      </c>
      <c r="C53" s="571"/>
      <c r="D53" s="571"/>
      <c r="E53" s="571"/>
      <c r="F53" s="226">
        <v>0</v>
      </c>
      <c r="G53" s="230">
        <f t="shared" si="0"/>
        <v>0</v>
      </c>
      <c r="H53" s="226">
        <v>0</v>
      </c>
      <c r="I53" s="226">
        <v>0</v>
      </c>
      <c r="J53" s="226">
        <v>0</v>
      </c>
      <c r="K53" s="226">
        <v>0</v>
      </c>
      <c r="L53" s="230">
        <f t="shared" si="1"/>
        <v>0</v>
      </c>
      <c r="M53" s="571"/>
      <c r="N53" s="571"/>
      <c r="O53" s="582"/>
      <c r="P53" s="571"/>
      <c r="Q53" s="230">
        <f t="shared" si="2"/>
        <v>0</v>
      </c>
      <c r="R53" s="231">
        <f t="shared" si="3"/>
        <v>0</v>
      </c>
    </row>
    <row r="54" spans="1:18" ht="21" thickBot="1">
      <c r="A54" s="777" t="s">
        <v>415</v>
      </c>
      <c r="B54" s="249" t="s">
        <v>8</v>
      </c>
      <c r="C54" s="567"/>
      <c r="D54" s="567"/>
      <c r="E54" s="567"/>
      <c r="F54" s="226">
        <v>0</v>
      </c>
      <c r="G54" s="227">
        <f t="shared" si="0"/>
        <v>0</v>
      </c>
      <c r="H54" s="226">
        <v>0</v>
      </c>
      <c r="I54" s="226">
        <v>0</v>
      </c>
      <c r="J54" s="226">
        <v>0</v>
      </c>
      <c r="K54" s="226">
        <v>0</v>
      </c>
      <c r="L54" s="227">
        <f t="shared" si="1"/>
        <v>0</v>
      </c>
      <c r="M54" s="567">
        <v>0</v>
      </c>
      <c r="N54" s="567"/>
      <c r="O54" s="582"/>
      <c r="P54" s="567"/>
      <c r="Q54" s="227">
        <f t="shared" si="2"/>
        <v>0</v>
      </c>
      <c r="R54" s="228">
        <f t="shared" si="3"/>
        <v>0</v>
      </c>
    </row>
    <row r="55" spans="1:18" ht="21" thickBot="1">
      <c r="A55" s="778"/>
      <c r="B55" s="247" t="s">
        <v>9</v>
      </c>
      <c r="C55" s="569"/>
      <c r="D55" s="569"/>
      <c r="E55" s="569"/>
      <c r="F55" s="226">
        <v>0</v>
      </c>
      <c r="G55" s="53">
        <f t="shared" si="0"/>
        <v>0</v>
      </c>
      <c r="H55" s="226">
        <v>0</v>
      </c>
      <c r="I55" s="226">
        <v>0</v>
      </c>
      <c r="J55" s="226">
        <v>0</v>
      </c>
      <c r="K55" s="226">
        <v>0</v>
      </c>
      <c r="L55" s="53">
        <f t="shared" si="1"/>
        <v>0</v>
      </c>
      <c r="M55" s="569">
        <v>35605</v>
      </c>
      <c r="N55" s="569"/>
      <c r="O55" s="582"/>
      <c r="P55" s="569"/>
      <c r="Q55" s="53">
        <f t="shared" si="2"/>
        <v>35605</v>
      </c>
      <c r="R55" s="229">
        <f t="shared" si="3"/>
        <v>35605</v>
      </c>
    </row>
    <row r="56" spans="1:18" ht="21" thickBot="1">
      <c r="A56" s="779"/>
      <c r="B56" s="254" t="s">
        <v>400</v>
      </c>
      <c r="C56" s="571"/>
      <c r="D56" s="571"/>
      <c r="E56" s="571"/>
      <c r="F56" s="226">
        <v>0</v>
      </c>
      <c r="G56" s="230">
        <f t="shared" si="0"/>
        <v>0</v>
      </c>
      <c r="H56" s="226">
        <v>0</v>
      </c>
      <c r="I56" s="226">
        <v>0</v>
      </c>
      <c r="J56" s="226">
        <v>0</v>
      </c>
      <c r="K56" s="226">
        <v>0</v>
      </c>
      <c r="L56" s="230">
        <f t="shared" si="1"/>
        <v>0</v>
      </c>
      <c r="M56" s="571"/>
      <c r="N56" s="571"/>
      <c r="O56" s="582"/>
      <c r="P56" s="571"/>
      <c r="Q56" s="230">
        <f t="shared" si="2"/>
        <v>0</v>
      </c>
      <c r="R56" s="231">
        <f t="shared" si="3"/>
        <v>0</v>
      </c>
    </row>
    <row r="57" spans="1:18" ht="21" thickBot="1">
      <c r="A57" s="777" t="s">
        <v>45</v>
      </c>
      <c r="B57" s="249" t="s">
        <v>8</v>
      </c>
      <c r="C57" s="655">
        <v>0</v>
      </c>
      <c r="D57" s="567"/>
      <c r="E57" s="567"/>
      <c r="F57" s="226">
        <v>0</v>
      </c>
      <c r="G57" s="227">
        <f t="shared" si="0"/>
        <v>0</v>
      </c>
      <c r="H57" s="226">
        <v>0</v>
      </c>
      <c r="I57" s="226">
        <v>0</v>
      </c>
      <c r="J57" s="226">
        <v>0</v>
      </c>
      <c r="K57" s="226">
        <v>0</v>
      </c>
      <c r="L57" s="227">
        <f t="shared" si="1"/>
        <v>0</v>
      </c>
      <c r="M57" s="567">
        <v>247</v>
      </c>
      <c r="N57" s="567"/>
      <c r="O57" s="582"/>
      <c r="P57" s="567"/>
      <c r="Q57" s="227">
        <f t="shared" si="2"/>
        <v>247</v>
      </c>
      <c r="R57" s="228">
        <f t="shared" si="3"/>
        <v>247</v>
      </c>
    </row>
    <row r="58" spans="1:18" ht="21" thickBot="1">
      <c r="A58" s="778"/>
      <c r="B58" s="247" t="s">
        <v>9</v>
      </c>
      <c r="C58" s="569">
        <v>0</v>
      </c>
      <c r="D58" s="569"/>
      <c r="E58" s="569"/>
      <c r="F58" s="226">
        <v>0</v>
      </c>
      <c r="G58" s="53">
        <f t="shared" si="0"/>
        <v>0</v>
      </c>
      <c r="H58" s="226">
        <v>0</v>
      </c>
      <c r="I58" s="226">
        <v>0</v>
      </c>
      <c r="J58" s="226">
        <v>0</v>
      </c>
      <c r="K58" s="226">
        <v>0</v>
      </c>
      <c r="L58" s="53">
        <f t="shared" si="1"/>
        <v>0</v>
      </c>
      <c r="M58" s="569">
        <v>19</v>
      </c>
      <c r="N58" s="569"/>
      <c r="O58" s="582"/>
      <c r="P58" s="569"/>
      <c r="Q58" s="53">
        <f t="shared" si="2"/>
        <v>19</v>
      </c>
      <c r="R58" s="229">
        <f t="shared" si="3"/>
        <v>19</v>
      </c>
    </row>
    <row r="59" spans="1:18" ht="21" thickBot="1">
      <c r="A59" s="779"/>
      <c r="B59" s="254" t="s">
        <v>400</v>
      </c>
      <c r="C59" s="571"/>
      <c r="D59" s="571"/>
      <c r="E59" s="571"/>
      <c r="F59" s="226">
        <v>0</v>
      </c>
      <c r="G59" s="230">
        <f t="shared" si="0"/>
        <v>0</v>
      </c>
      <c r="H59" s="226">
        <v>0</v>
      </c>
      <c r="I59" s="226">
        <v>0</v>
      </c>
      <c r="J59" s="226">
        <v>0</v>
      </c>
      <c r="K59" s="226">
        <v>0</v>
      </c>
      <c r="L59" s="230">
        <f t="shared" si="1"/>
        <v>0</v>
      </c>
      <c r="M59" s="571"/>
      <c r="N59" s="571"/>
      <c r="O59" s="582"/>
      <c r="P59" s="656">
        <v>0</v>
      </c>
      <c r="Q59" s="230">
        <f t="shared" si="2"/>
        <v>0</v>
      </c>
      <c r="R59" s="231">
        <f t="shared" si="3"/>
        <v>0</v>
      </c>
    </row>
    <row r="60" spans="1:18" ht="21" thickBot="1">
      <c r="A60" s="777" t="s">
        <v>40</v>
      </c>
      <c r="B60" s="249" t="s">
        <v>3</v>
      </c>
      <c r="C60" s="567">
        <v>25500</v>
      </c>
      <c r="D60" s="567">
        <v>16052</v>
      </c>
      <c r="E60" s="567"/>
      <c r="F60" s="226">
        <v>0</v>
      </c>
      <c r="G60" s="227">
        <f t="shared" si="0"/>
        <v>41552</v>
      </c>
      <c r="H60" s="226">
        <v>0</v>
      </c>
      <c r="I60" s="226">
        <v>0</v>
      </c>
      <c r="J60" s="226">
        <v>0</v>
      </c>
      <c r="K60" s="615">
        <v>0</v>
      </c>
      <c r="L60" s="227">
        <f t="shared" si="1"/>
        <v>0</v>
      </c>
      <c r="M60" s="567">
        <v>232953</v>
      </c>
      <c r="N60" s="567">
        <v>8509</v>
      </c>
      <c r="O60" s="582"/>
      <c r="P60" s="567"/>
      <c r="Q60" s="227">
        <f t="shared" si="2"/>
        <v>241462</v>
      </c>
      <c r="R60" s="228">
        <f t="shared" si="3"/>
        <v>283014</v>
      </c>
    </row>
    <row r="61" spans="1:18" ht="21" thickBot="1">
      <c r="A61" s="778"/>
      <c r="B61" s="247" t="s">
        <v>9</v>
      </c>
      <c r="C61" s="569">
        <v>2500</v>
      </c>
      <c r="D61" s="569"/>
      <c r="E61" s="569"/>
      <c r="F61" s="226">
        <v>0</v>
      </c>
      <c r="G61" s="53">
        <f t="shared" si="0"/>
        <v>2500</v>
      </c>
      <c r="H61" s="226">
        <v>0</v>
      </c>
      <c r="I61" s="226">
        <v>0</v>
      </c>
      <c r="J61" s="226">
        <v>0</v>
      </c>
      <c r="K61" s="226">
        <v>0</v>
      </c>
      <c r="L61" s="53">
        <f t="shared" si="1"/>
        <v>0</v>
      </c>
      <c r="M61" s="569">
        <v>98961</v>
      </c>
      <c r="N61" s="569">
        <v>176884</v>
      </c>
      <c r="O61" s="582"/>
      <c r="P61" s="569"/>
      <c r="Q61" s="53">
        <f t="shared" si="2"/>
        <v>275845</v>
      </c>
      <c r="R61" s="229">
        <f t="shared" si="3"/>
        <v>278345</v>
      </c>
    </row>
    <row r="62" spans="1:18" ht="21" thickBot="1">
      <c r="A62" s="779"/>
      <c r="B62" s="254" t="s">
        <v>400</v>
      </c>
      <c r="C62" s="571"/>
      <c r="D62" s="571"/>
      <c r="E62" s="571"/>
      <c r="F62" s="226">
        <v>0</v>
      </c>
      <c r="G62" s="230">
        <f t="shared" si="0"/>
        <v>0</v>
      </c>
      <c r="H62" s="226">
        <v>0</v>
      </c>
      <c r="I62" s="226">
        <v>0</v>
      </c>
      <c r="J62" s="226">
        <v>0</v>
      </c>
      <c r="K62" s="226">
        <v>0</v>
      </c>
      <c r="L62" s="230">
        <f t="shared" si="1"/>
        <v>0</v>
      </c>
      <c r="M62" s="571"/>
      <c r="N62" s="571"/>
      <c r="O62" s="582">
        <f t="shared" ref="O62" si="4">M62-N62</f>
        <v>0</v>
      </c>
      <c r="P62" s="571">
        <v>416515</v>
      </c>
      <c r="Q62" s="230">
        <f t="shared" si="2"/>
        <v>416515</v>
      </c>
      <c r="R62" s="231">
        <f t="shared" si="3"/>
        <v>416515</v>
      </c>
    </row>
    <row r="63" spans="1:18" ht="16.5" thickTop="1">
      <c r="A63" s="771" t="s">
        <v>4</v>
      </c>
      <c r="B63" s="255" t="s">
        <v>3</v>
      </c>
      <c r="C63" s="223">
        <f>C3+C6+C9+C12+C15+C18+C21+C24+C27+C30+C33+C36+C39+C42+C45+C48+C51+C57+C60</f>
        <v>44250</v>
      </c>
      <c r="D63" s="223">
        <f t="shared" ref="D63:F63" si="5">D3+D6+D9+D12+D15+D18+D21+D24+D27+D30+D33+D36+D39+D42+D45+D48+D51+D57+D60</f>
        <v>16052</v>
      </c>
      <c r="E63" s="223">
        <f t="shared" si="5"/>
        <v>0</v>
      </c>
      <c r="F63" s="223">
        <f t="shared" si="5"/>
        <v>0</v>
      </c>
      <c r="G63" s="223">
        <f>SUM(C63:F63)</f>
        <v>60302</v>
      </c>
      <c r="H63" s="223">
        <f>H3+H6+H9+H12+H15+H18+H21+H24+H27+H30+H33+H36+H39+H42+H45+H48+H51+H57+H60</f>
        <v>0</v>
      </c>
      <c r="I63" s="223">
        <f t="shared" ref="I63:J63" si="6">I3+I6+I9+I12+I15+I18+I21+I24+I27+I30+I33+I36+I39+I42+I45+I48+I51+I57+I60</f>
        <v>0</v>
      </c>
      <c r="J63" s="223">
        <f t="shared" si="6"/>
        <v>0</v>
      </c>
      <c r="K63" s="223">
        <f>K3+K6+K9+K12+K15+K18+K21+K24+K27+K30+K33+K36+K39+K42+K45+K48+K51+K57+K60</f>
        <v>0</v>
      </c>
      <c r="L63" s="223">
        <f t="shared" si="1"/>
        <v>0</v>
      </c>
      <c r="M63" s="225">
        <f t="shared" ref="M63:P63" si="7">M3+M6+M9+M12+M15+M18+M21+M24+M27+M30+M33+M36+M39+M42+M45+M48+M51+M57+M60</f>
        <v>708210</v>
      </c>
      <c r="N63" s="225">
        <f t="shared" si="7"/>
        <v>180491</v>
      </c>
      <c r="O63" s="225">
        <f>O3+O6+O9+O12+O15+O18+O21+O24+O27+O30+O33+O36+O39+O42+O45+O48+O51+O57+O60</f>
        <v>0</v>
      </c>
      <c r="P63" s="225">
        <f t="shared" si="7"/>
        <v>0</v>
      </c>
      <c r="Q63" s="223">
        <f t="shared" si="2"/>
        <v>888701</v>
      </c>
      <c r="R63" s="356">
        <f t="shared" si="3"/>
        <v>949003</v>
      </c>
    </row>
    <row r="64" spans="1:18">
      <c r="A64" s="772"/>
      <c r="B64" s="250" t="s">
        <v>9</v>
      </c>
      <c r="C64" s="53">
        <f>C4+C7+C10+C13+C16+C19+C22+C25+C28+C31+C34+C37+C40+C43+C46+C49+C52+C58+C61</f>
        <v>63000</v>
      </c>
      <c r="D64" s="53">
        <f t="shared" ref="D64:F64" si="8">D4+D7+D10+D13+D16+D19+D22+D25+D28+D31+D34+D37+D40+D43+D46+D49+D52+D58+D61</f>
        <v>0</v>
      </c>
      <c r="E64" s="53">
        <f t="shared" si="8"/>
        <v>0</v>
      </c>
      <c r="F64" s="53">
        <f t="shared" si="8"/>
        <v>0</v>
      </c>
      <c r="G64" s="53">
        <f t="shared" ref="G64:G65" si="9">SUM(C64:F64)</f>
        <v>63000</v>
      </c>
      <c r="H64" s="53">
        <f>H4+H7+H10+H13+H16+H19+H22+H25+H28+H31+H34+H37+H40+H43+H46+H49+H52+H58+H61</f>
        <v>0</v>
      </c>
      <c r="I64" s="53">
        <f t="shared" ref="I64:J64" si="10">I4+I7+I10+I13+I16+I19+I22+I25+I28+I31+I34+I37+I40+I43+I46+I49+I52+I58+I61</f>
        <v>0</v>
      </c>
      <c r="J64" s="53">
        <f t="shared" si="10"/>
        <v>0</v>
      </c>
      <c r="K64" s="53">
        <f>K4+K7+K10+K13+K16+K19+K22+K25+K28+K31+K34+K37+K40+K43+K46+K49+K52+K58+K61</f>
        <v>0</v>
      </c>
      <c r="L64" s="53">
        <f t="shared" si="1"/>
        <v>0</v>
      </c>
      <c r="M64" s="53">
        <f>M4+M7+M10+M13+M16+M19+M22+M25+M28+M31+M34+M37+M40+M43+M46+M49+M52+M58+M61</f>
        <v>4670820</v>
      </c>
      <c r="N64" s="53">
        <f>N4+N7+N10+N13+N16+N19+N22+N25+N28+N31+N34+N37+N40+N43+N46+N49+N52+N58+N61</f>
        <v>514278</v>
      </c>
      <c r="O64" s="53">
        <f>O4+O7+O10+O13+O16+O19+O22+O25+O28+O31+O34+O37+O40+O43+O46+O49+O52+O58+O61</f>
        <v>0</v>
      </c>
      <c r="P64" s="53">
        <f>P4+P7+P10+P13+P16+P19+P22+P25+P28+P31+P34+P37+P40+P43+P46+P49+P52+P58+P61</f>
        <v>0</v>
      </c>
      <c r="Q64" s="53">
        <f t="shared" si="2"/>
        <v>5185098</v>
      </c>
      <c r="R64" s="229">
        <f t="shared" si="3"/>
        <v>5248098</v>
      </c>
    </row>
    <row r="65" spans="1:18" ht="16.5" thickBot="1">
      <c r="A65" s="773"/>
      <c r="B65" s="251" t="s">
        <v>400</v>
      </c>
      <c r="C65" s="230">
        <f>C5+C8+C11+C14+C17+C20+C23+C26+C29+C32+C35+C38+C41+C44+C47+C50+C53+C59+C62</f>
        <v>0</v>
      </c>
      <c r="D65" s="230">
        <f t="shared" ref="D65:F65" si="11">D5+D8+D11+D14+D17+D20+D23+D26+D29+D32+D35+D38+D41+D44+D47+D50+D53+D59+D62</f>
        <v>0</v>
      </c>
      <c r="E65" s="230">
        <f t="shared" si="11"/>
        <v>0</v>
      </c>
      <c r="F65" s="230">
        <f t="shared" si="11"/>
        <v>0</v>
      </c>
      <c r="G65" s="230">
        <f t="shared" si="9"/>
        <v>0</v>
      </c>
      <c r="H65" s="230">
        <f>H5+H8+H11+H14+H17+H20+H23+H26+H29+H32+H35+H38+H41+H44+H47+H50+H53+H59+H62</f>
        <v>0</v>
      </c>
      <c r="I65" s="230">
        <f t="shared" ref="I65:K65" si="12">I5+I8+I11+I14+I17+I20+I23+I26+I29+I32+I35+I38+I41+I44+I47+I50+I53+I59+I62</f>
        <v>0</v>
      </c>
      <c r="J65" s="230">
        <f t="shared" si="12"/>
        <v>0</v>
      </c>
      <c r="K65" s="230">
        <f t="shared" si="12"/>
        <v>0</v>
      </c>
      <c r="L65" s="230">
        <f t="shared" si="1"/>
        <v>0</v>
      </c>
      <c r="M65" s="230">
        <f>M5+M8+M11+M14+M17+M20+M23+M26+M29+M32+M35+M38+M41+M44+M47+M50+M53+M59+M62</f>
        <v>0</v>
      </c>
      <c r="N65" s="230">
        <f>N5+N8+N11+N14+N17+N20+N23+N26+N29+N32+N35+N38+N41+N44+N47+N50+N53+N59+N62</f>
        <v>0</v>
      </c>
      <c r="O65" s="230">
        <f>O5+O8+O11+O14+O17+O20+O23+O26+O29+O32+O35+O38+O41+O44+O47+O50+O53+O59+O62</f>
        <v>0</v>
      </c>
      <c r="P65" s="230">
        <f>P5+P8+P11+P14+P17+P20+P23+P26+P29+P32+P35+P38+P41+P44+P47+P50+P53+P59+P62</f>
        <v>416515</v>
      </c>
      <c r="Q65" s="230">
        <f t="shared" si="2"/>
        <v>416515</v>
      </c>
      <c r="R65" s="231">
        <f t="shared" si="3"/>
        <v>416515</v>
      </c>
    </row>
    <row r="66" spans="1:18" ht="30">
      <c r="D66" s="315"/>
      <c r="M66" s="314"/>
      <c r="P66" s="314"/>
      <c r="R66" s="314">
        <f>R63+R64+R65</f>
        <v>6613616</v>
      </c>
    </row>
    <row r="68" spans="1:18">
      <c r="N68" s="34">
        <v>16053</v>
      </c>
    </row>
    <row r="69" spans="1:18">
      <c r="N69" s="34">
        <v>180491</v>
      </c>
    </row>
  </sheetData>
  <sheetProtection formatCells="0" formatColumns="0" formatRows="0"/>
  <mergeCells count="26"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7:A59"/>
    <mergeCell ref="A60:A62"/>
    <mergeCell ref="A63:A65"/>
    <mergeCell ref="A54:A56"/>
    <mergeCell ref="C1:G1"/>
    <mergeCell ref="H1:L1"/>
    <mergeCell ref="M1:Q1"/>
    <mergeCell ref="R1:R2"/>
    <mergeCell ref="A1:A2"/>
  </mergeCells>
  <printOptions horizontalCentered="1" verticalCentered="1"/>
  <pageMargins left="0.25" right="0.78740157480314998" top="0.74803149606299202" bottom="0.74803149606299202" header="0.39370078740157499" footer="0.39370078740157499"/>
  <pageSetup paperSize="9" scale="50" fitToWidth="5" orientation="portrait" r:id="rId1"/>
  <headerFooter>
    <oddHeader>&amp;L&amp;"B Yekan,Regular"&amp;12مبالغ به میلیون ریال&amp;C&amp;"B Nazanin,Bold"&amp;14بودجه تفصیلی دانشگاه علوم پزشکی و خدمات بهداشتی درمانی یاسوج سال 1400&amp;R&amp;"B Yekan,Bold"&amp;12 9</oddHeader>
    <oddFooter>&amp;L&amp;"B Nazanin,Bold"رییس مرکز بودجه و پایش عملکرد :دکتر سید جواد طباییان
&amp;C&amp;"B Nazanin,Bold"معاون توسعه : دکتر امین اله بابویی&amp;R&amp;"B Nazanin,Bold"             رییس :دکتر سعید جاودان سیرت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19</vt:i4>
      </vt:variant>
    </vt:vector>
  </HeadingPairs>
  <TitlesOfParts>
    <vt:vector size="44" baseType="lpstr">
      <vt:lpstr>کنترل هوشمند</vt:lpstr>
      <vt:lpstr>روکش اصلی </vt:lpstr>
      <vt:lpstr>1.1 - 1.10</vt:lpstr>
      <vt:lpstr>ریز 1.2</vt:lpstr>
      <vt:lpstr>ریز 1.3</vt:lpstr>
      <vt:lpstr>ریز 1.4</vt:lpstr>
      <vt:lpstr>ریز 1.10</vt:lpstr>
      <vt:lpstr>2.1</vt:lpstr>
      <vt:lpstr>2.2</vt:lpstr>
      <vt:lpstr>2.3 - 2.8</vt:lpstr>
      <vt:lpstr>2.8 , 2.10</vt:lpstr>
      <vt:lpstr>2.9</vt:lpstr>
      <vt:lpstr>.ریز کرونا</vt:lpstr>
      <vt:lpstr>روکش درآمد و هزینه</vt:lpstr>
      <vt:lpstr>3</vt:lpstr>
      <vt:lpstr>4</vt:lpstr>
      <vt:lpstr>5</vt:lpstr>
      <vt:lpstr>6</vt:lpstr>
      <vt:lpstr>7</vt:lpstr>
      <vt:lpstr>8</vt:lpstr>
      <vt:lpstr>8-1</vt:lpstr>
      <vt:lpstr>9</vt:lpstr>
      <vt:lpstr>10</vt:lpstr>
      <vt:lpstr>11</vt:lpstr>
      <vt:lpstr>12</vt:lpstr>
      <vt:lpstr>'1.1 - 1.10'!Print_Area</vt:lpstr>
      <vt:lpstr>'10'!Print_Area</vt:lpstr>
      <vt:lpstr>'2.1'!Print_Area</vt:lpstr>
      <vt:lpstr>'2.2'!Print_Area</vt:lpstr>
      <vt:lpstr>'2.3 - 2.8'!Print_Area</vt:lpstr>
      <vt:lpstr>'2.8 , 2.10'!Print_Area</vt:lpstr>
      <vt:lpstr>'2.9'!Print_Area</vt:lpstr>
      <vt:lpstr>'3'!Print_Area</vt:lpstr>
      <vt:lpstr>'5'!Print_Area</vt:lpstr>
      <vt:lpstr>'9'!Print_Area</vt:lpstr>
      <vt:lpstr>'روکش اصلی '!Print_Area</vt:lpstr>
      <vt:lpstr>'روکش درآمد و هزینه'!Print_Area</vt:lpstr>
      <vt:lpstr>'کنترل هوشمند'!Print_Area</vt:lpstr>
      <vt:lpstr>'1.1 - 1.10'!Print_Titles</vt:lpstr>
      <vt:lpstr>'2.1'!Print_Titles</vt:lpstr>
      <vt:lpstr>'2.2'!Print_Titles</vt:lpstr>
      <vt:lpstr>'3'!Print_Titles</vt:lpstr>
      <vt:lpstr>'روکش درآمد و هزینه'!Print_Titles</vt:lpstr>
      <vt:lpstr>'ریز 1.4'!Print_Titles</vt:lpstr>
    </vt:vector>
  </TitlesOfParts>
  <Company>Mohme.gov.ir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Amirzad Pakzadeh</dc:creator>
  <cp:lastModifiedBy>BDJ-Bakhtiari</cp:lastModifiedBy>
  <cp:lastPrinted>2023-03-11T05:52:24Z</cp:lastPrinted>
  <dcterms:created xsi:type="dcterms:W3CDTF">2015-01-29T07:58:46Z</dcterms:created>
  <dcterms:modified xsi:type="dcterms:W3CDTF">2023-05-07T08:45:42Z</dcterms:modified>
</cp:coreProperties>
</file>